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Z24017 - Sanace opěrné s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'Z24017 - Sanace opěrné st...'!$C$129:$K$260</definedName>
    <definedName name="_xlnm.Print_Area" localSheetId="1">'Z24017 - Sanace opěrné st...'!$C$4:$J$76,'Z24017 - Sanace opěrné st...'!$C$82:$J$113,'Z24017 - Sanace opěrné st...'!$C$119:$J$260</definedName>
    <definedName name="_xlnm.Print_Titles" localSheetId="1">'Z24017 - Sanace opěrné st...'!$129:$129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58"/>
  <c r="BH258"/>
  <c r="BG258"/>
  <c r="BF258"/>
  <c r="T258"/>
  <c r="T257"/>
  <c r="R258"/>
  <c r="R257"/>
  <c r="P258"/>
  <c r="P257"/>
  <c r="BI256"/>
  <c r="BH256"/>
  <c r="BG256"/>
  <c r="BF256"/>
  <c r="T256"/>
  <c r="T255"/>
  <c r="R256"/>
  <c r="R255"/>
  <c r="P256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T250"/>
  <c r="R251"/>
  <c r="R250"/>
  <c r="P251"/>
  <c r="P250"/>
  <c r="BI247"/>
  <c r="BH247"/>
  <c r="BG247"/>
  <c r="BF247"/>
  <c r="T247"/>
  <c r="R247"/>
  <c r="P247"/>
  <c r="BI246"/>
  <c r="BH246"/>
  <c r="BG246"/>
  <c r="BF246"/>
  <c r="T246"/>
  <c r="R246"/>
  <c r="P246"/>
  <c r="BI243"/>
  <c r="BH243"/>
  <c r="BG243"/>
  <c r="BF243"/>
  <c r="T243"/>
  <c r="R243"/>
  <c r="P243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T228"/>
  <c r="R229"/>
  <c r="R228"/>
  <c r="P229"/>
  <c r="P228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J127"/>
  <c r="J126"/>
  <c r="F124"/>
  <c r="E122"/>
  <c r="J90"/>
  <c r="J89"/>
  <c r="F87"/>
  <c r="E85"/>
  <c r="J16"/>
  <c r="E16"/>
  <c r="F127"/>
  <c r="J15"/>
  <c r="J13"/>
  <c r="E13"/>
  <c r="F89"/>
  <c r="J12"/>
  <c r="J10"/>
  <c r="J124"/>
  <c i="1" r="L90"/>
  <c r="AM90"/>
  <c r="AM89"/>
  <c r="L89"/>
  <c r="AM87"/>
  <c r="L87"/>
  <c r="L85"/>
  <c r="L84"/>
  <c i="2" r="J258"/>
  <c r="J234"/>
  <c r="J203"/>
  <c r="BK137"/>
  <c r="BK232"/>
  <c r="J217"/>
  <c r="BK172"/>
  <c r="J247"/>
  <c r="J213"/>
  <c r="BK208"/>
  <c r="BK197"/>
  <c r="BK161"/>
  <c r="J144"/>
  <c r="J135"/>
  <c r="J180"/>
  <c r="J256"/>
  <c r="BK243"/>
  <c r="J206"/>
  <c r="BK147"/>
  <c r="J243"/>
  <c r="J218"/>
  <c r="J184"/>
  <c r="J163"/>
  <c r="J219"/>
  <c r="BK138"/>
  <c r="BK237"/>
  <c r="BK213"/>
  <c r="BK169"/>
  <c r="J239"/>
  <c r="BK220"/>
  <c r="J167"/>
  <c r="J197"/>
  <c r="BK207"/>
  <c r="J138"/>
  <c r="J147"/>
  <c r="J254"/>
  <c r="J246"/>
  <c r="BK217"/>
  <c r="J186"/>
  <c r="BK144"/>
  <c r="BK251"/>
  <c r="BK223"/>
  <c r="J214"/>
  <c r="J173"/>
  <c r="BK226"/>
  <c r="BK216"/>
  <c r="BK210"/>
  <c r="BK242"/>
  <c r="J226"/>
  <c r="J169"/>
  <c r="BK142"/>
  <c r="BK181"/>
  <c r="J178"/>
  <c r="BK167"/>
  <c r="BK135"/>
  <c r="J205"/>
  <c r="BK191"/>
  <c r="BK163"/>
  <c r="J142"/>
  <c r="BK152"/>
  <c r="J191"/>
  <c r="BK258"/>
  <c r="J227"/>
  <c r="BK203"/>
  <c r="J141"/>
  <c r="BK206"/>
  <c r="J175"/>
  <c r="BK177"/>
  <c r="BK221"/>
  <c r="BK194"/>
  <c r="BK165"/>
  <c r="BK253"/>
  <c r="J223"/>
  <c r="J161"/>
  <c r="J140"/>
  <c r="J190"/>
  <c r="BK205"/>
  <c r="J210"/>
  <c r="BK200"/>
  <c r="BK180"/>
  <c r="J251"/>
  <c r="J208"/>
  <c r="BK184"/>
  <c r="BK133"/>
  <c r="J242"/>
  <c r="BK140"/>
  <c r="BK227"/>
  <c r="BK247"/>
  <c r="BK212"/>
  <c r="BK254"/>
  <c r="J212"/>
  <c r="BK215"/>
  <c r="BK256"/>
  <c r="J221"/>
  <c r="BK150"/>
  <c r="J188"/>
  <c r="BK188"/>
  <c r="J159"/>
  <c r="J154"/>
  <c r="J229"/>
  <c r="J237"/>
  <c r="J207"/>
  <c r="J152"/>
  <c r="J220"/>
  <c r="J172"/>
  <c i="1" r="AS94"/>
  <c i="2" r="BK219"/>
  <c r="BK186"/>
  <c r="BK157"/>
  <c r="J253"/>
  <c r="J181"/>
  <c r="BK234"/>
  <c r="BK214"/>
  <c r="J133"/>
  <c r="BK190"/>
  <c r="BK141"/>
  <c r="BK246"/>
  <c r="BK159"/>
  <c r="J232"/>
  <c r="J200"/>
  <c r="J150"/>
  <c r="BK239"/>
  <c r="J194"/>
  <c r="J235"/>
  <c r="BK173"/>
  <c r="J216"/>
  <c r="J215"/>
  <c r="BK178"/>
  <c r="BK229"/>
  <c r="J157"/>
  <c r="BK235"/>
  <c r="BK218"/>
  <c r="BK154"/>
  <c r="J177"/>
  <c r="BK175"/>
  <c r="J165"/>
  <c r="J137"/>
  <c l="1" r="BK156"/>
  <c r="J156"/>
  <c r="J97"/>
  <c r="BK193"/>
  <c r="J193"/>
  <c r="J99"/>
  <c r="R132"/>
  <c r="R156"/>
  <c r="P183"/>
  <c r="P211"/>
  <c r="T132"/>
  <c r="BK231"/>
  <c r="J231"/>
  <c r="J104"/>
  <c r="P132"/>
  <c r="T156"/>
  <c r="R183"/>
  <c r="P193"/>
  <c r="T193"/>
  <c r="T211"/>
  <c r="P225"/>
  <c r="T225"/>
  <c r="P231"/>
  <c r="P230"/>
  <c r="T231"/>
  <c r="T230"/>
  <c r="BK241"/>
  <c r="J241"/>
  <c r="J106"/>
  <c r="P241"/>
  <c r="P240"/>
  <c r="T241"/>
  <c r="T240"/>
  <c r="BK245"/>
  <c r="R245"/>
  <c r="P252"/>
  <c r="R252"/>
  <c r="BK132"/>
  <c r="J132"/>
  <c r="J96"/>
  <c r="P156"/>
  <c r="BK183"/>
  <c r="J183"/>
  <c r="J98"/>
  <c r="T183"/>
  <c r="R193"/>
  <c r="BK211"/>
  <c r="J211"/>
  <c r="J100"/>
  <c r="R211"/>
  <c r="BK225"/>
  <c r="J225"/>
  <c r="J101"/>
  <c r="R225"/>
  <c r="R231"/>
  <c r="R230"/>
  <c r="R241"/>
  <c r="R240"/>
  <c r="P245"/>
  <c r="P244"/>
  <c r="T245"/>
  <c r="BK252"/>
  <c r="J252"/>
  <c r="J110"/>
  <c r="T252"/>
  <c r="BK228"/>
  <c r="J228"/>
  <c r="J102"/>
  <c r="BK250"/>
  <c r="J250"/>
  <c r="J109"/>
  <c r="BK255"/>
  <c r="J255"/>
  <c r="J111"/>
  <c r="BK257"/>
  <c r="J257"/>
  <c r="J112"/>
  <c r="F126"/>
  <c r="J87"/>
  <c r="BE138"/>
  <c r="BE150"/>
  <c r="BE142"/>
  <c r="F90"/>
  <c r="BE133"/>
  <c r="BE135"/>
  <c r="BE137"/>
  <c r="BE173"/>
  <c r="BE147"/>
  <c r="BE154"/>
  <c r="BE163"/>
  <c r="BE167"/>
  <c r="BE210"/>
  <c r="BE180"/>
  <c r="BE190"/>
  <c r="BE191"/>
  <c r="BE141"/>
  <c r="BE152"/>
  <c r="BE159"/>
  <c r="BE172"/>
  <c r="BE177"/>
  <c r="BE178"/>
  <c r="BE181"/>
  <c r="BE184"/>
  <c r="BE188"/>
  <c r="BE194"/>
  <c r="BE197"/>
  <c r="BE200"/>
  <c r="BE205"/>
  <c r="BE212"/>
  <c r="BE217"/>
  <c r="BE221"/>
  <c r="BE226"/>
  <c r="BE232"/>
  <c r="BE239"/>
  <c r="BE246"/>
  <c r="BE251"/>
  <c r="BE258"/>
  <c r="BE161"/>
  <c r="BE203"/>
  <c r="BE206"/>
  <c r="BE208"/>
  <c r="BE213"/>
  <c r="BE214"/>
  <c r="BE215"/>
  <c r="BE216"/>
  <c r="BE218"/>
  <c r="BE220"/>
  <c r="BE223"/>
  <c r="BE227"/>
  <c r="BE229"/>
  <c r="BE234"/>
  <c r="BE235"/>
  <c r="BE237"/>
  <c r="BE253"/>
  <c r="BE254"/>
  <c r="BE140"/>
  <c r="BE144"/>
  <c r="BE157"/>
  <c r="BE165"/>
  <c r="BE169"/>
  <c r="BE175"/>
  <c r="BE186"/>
  <c r="BE207"/>
  <c r="BE219"/>
  <c r="BE242"/>
  <c r="BE243"/>
  <c r="BE247"/>
  <c r="BE256"/>
  <c r="F33"/>
  <c i="1" r="BB95"/>
  <c r="BB94"/>
  <c r="W31"/>
  <c i="2" r="F34"/>
  <c i="1" r="BC95"/>
  <c r="BC94"/>
  <c r="W32"/>
  <c i="2" r="J32"/>
  <c i="1" r="AW95"/>
  <c i="2" r="F32"/>
  <c i="1" r="BA95"/>
  <c r="BA94"/>
  <c r="W30"/>
  <c i="2" r="F35"/>
  <c i="1" r="BD95"/>
  <c r="BD94"/>
  <c r="W33"/>
  <c i="2" l="1" r="BK244"/>
  <c r="J244"/>
  <c r="J107"/>
  <c r="T244"/>
  <c r="T131"/>
  <c r="T130"/>
  <c r="R244"/>
  <c r="P131"/>
  <c r="P130"/>
  <c i="1" r="AU95"/>
  <c i="2" r="R131"/>
  <c r="R130"/>
  <c r="BK131"/>
  <c r="BK130"/>
  <c r="J130"/>
  <c r="J94"/>
  <c r="J245"/>
  <c r="J108"/>
  <c r="BK230"/>
  <c r="J230"/>
  <c r="J103"/>
  <c r="BK240"/>
  <c r="J240"/>
  <c r="J105"/>
  <c i="1" r="AY94"/>
  <c r="AU94"/>
  <c i="2" r="F31"/>
  <c i="1" r="AZ95"/>
  <c r="AZ94"/>
  <c r="W29"/>
  <c r="AX94"/>
  <c r="AW94"/>
  <c r="AK30"/>
  <c i="2" r="J31"/>
  <c i="1" r="AV95"/>
  <c r="AT95"/>
  <c i="2" l="1" r="J131"/>
  <c r="J95"/>
  <c r="J28"/>
  <c i="1" r="AG95"/>
  <c r="AG94"/>
  <c r="AK26"/>
  <c r="AV94"/>
  <c r="AK29"/>
  <c r="AK35"/>
  <c i="2" l="1" r="J37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<sst xmlns="http://schemas.openxmlformats.org/spreadsheetml/2006/main">
  <si>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</si>
  <si>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</si>
  <si>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</si>
  <si>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</si>
  <si>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</si>
  <si>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{50e7415d-b415-4428-a482-9998ea53c13a}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</si>
  <si>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</si>
  <si>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</si>
  <si>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</si>
  <si>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</si>
  <si>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</si>
  <si>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</si>
  <si>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</si>
  <si>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</si>
  <si>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Z24017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</si>
  <si>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</si>
  <si>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</si>
  <si>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Sanace opěrné stěny, Kostelec nad Orlicí</t>
  </si>
  <si>
    <t>KSO:</t>
  </si>
  <si>
    <t>CC-CZ:</t>
  </si>
  <si>
    <t>Místo:</t>
  </si>
  <si>
    <t xml:space="preserve"> </t>
  </si>
  <si>
    <t>Datum:</t>
  </si>
  <si>
    <t>9. 10. 2024</t>
  </si>
  <si>
    <t>Zadavatel:</t>
  </si>
  <si>
    <t>IČ:</t>
  </si>
  <si>
    <t>DIČ:</t>
  </si>
  <si>
    <t>Uchazeč:</t>
  </si>
  <si>
    <t>Vyplň údaj</t>
  </si>
  <si>
    <t>Projektant:</t>
  </si>
  <si>
    <t>VAPCE s.r.o. Pardubice</t>
  </si>
  <si>
    <t>True</t>
  </si>
  <si>
    <t>Zpracovatel:</t>
  </si>
  <si>
    <t>Ing. Marcela Sodomková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</si>
  <si>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</si>
  <si>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</si>
  <si>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</si>
  <si>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</si>
  <si>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</si>
  <si>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</si>
  <si>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</si>
  <si>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</si>
  <si>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</si>
  <si>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</si>
  <si>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</si>
  <si>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</si>
  <si>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</si>
  <si>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</si>
  <si>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</si>
  <si>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</si>
  <si>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</si>
  <si>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</si>
  <si>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</si>
  <si>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</si>
  <si>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</si>
  <si>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</si>
  <si>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</si>
  <si>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</si>
  <si>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</si>
  <si>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</si>
  <si>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</si>
  <si>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</si>
  <si>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</si>
  <si>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</si>
  <si>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</si>
  <si>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</si>
  <si>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</si>
  <si>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</si>
  <si>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</si>
  <si>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</si>
  <si>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</si>
  <si>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</si>
  <si>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</si>
  <si>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</si>
  <si>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</si>
  <si>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</si>
  <si>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</si>
  <si>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</si>
  <si>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</si>
  <si>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</si>
  <si>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</si>
  <si>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</si>
  <si>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</si>
  <si>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</si>
  <si>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</si>
  <si>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</si>
  <si>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</si>
  <si>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</si>
  <si>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</si>
  <si>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</si>
  <si>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</si>
  <si>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</si>
  <si>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</si>
  <si>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</si>
  <si>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</si>
  <si>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</si>
  <si>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</si>
  <si>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</si>
  <si>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</si>
  <si>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</si>
  <si>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</si>
  <si>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</si>
  <si>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</si>
  <si>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</si>
  <si>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</si>
  <si>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</si>
  <si>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</si>
  <si>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</si>
  <si>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</si>
  <si>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</si>
  <si>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</si>
  <si>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</si>
  <si>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</si>
  <si>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</si>
  <si>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</si>
  <si>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</si>
  <si>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</si>
  <si>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</si>
  <si>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</si>
  <si>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</si>
  <si>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</si>
  <si>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</si>
  <si>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</si>
  <si>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</si>
  <si>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</si>
  <si>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</si>
  <si>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</si>
  <si>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</si>
  <si>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</si>
  <si>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806204845</t>
  </si>
  <si>
    <t>VV</t>
  </si>
  <si>
    <t>15*3</t>
  </si>
  <si>
    <t>113106123</t>
  </si>
  <si>
    <t>Rozebrání dlažeb ze zámkových dlaždic komunikací pro pěší ručně</t>
  </si>
  <si>
    <t>356589599</t>
  </si>
  <si>
    <t>14,0*1,5</t>
  </si>
  <si>
    <t>3</t>
  </si>
  <si>
    <t>119001421</t>
  </si>
  <si>
    <t>Dočasné zajištění kabelů a kabelových tratí ze 3 volně ložených kabelů</t>
  </si>
  <si>
    <t>m</t>
  </si>
  <si>
    <t>-1738957084</t>
  </si>
  <si>
    <t>153821112</t>
  </si>
  <si>
    <t>Osazení kotvy kabelové z pramenců nebo drátů pro nosnost přes 0,16 do 0,31 MN</t>
  </si>
  <si>
    <t>1357425846</t>
  </si>
  <si>
    <t>8,0*6</t>
  </si>
  <si>
    <t>5</t>
  </si>
  <si>
    <t>M</t>
  </si>
  <si>
    <t>13021209x</t>
  </si>
  <si>
    <t>kotva dvoupramencová předpínací 2x15,5 mm 1770 Mpa</t>
  </si>
  <si>
    <t>8</t>
  </si>
  <si>
    <t>-1236094322</t>
  </si>
  <si>
    <t>6</t>
  </si>
  <si>
    <t>153822112</t>
  </si>
  <si>
    <t>Napnutí kabelových kotev při únosnosti kotvy přes 0,16 do 0,31 MN</t>
  </si>
  <si>
    <t>kus</t>
  </si>
  <si>
    <t>-815868671</t>
  </si>
  <si>
    <t>7</t>
  </si>
  <si>
    <t>162751117</t>
  </si>
  <si>
    <t>Vodorovné přemístění přes 9 000 do 10000 m výkopku/sypaniny z horniny třídy těžitelnosti I skupiny 1 až 3</t>
  </si>
  <si>
    <t>m3</t>
  </si>
  <si>
    <t>-557722939</t>
  </si>
  <si>
    <t>1,7*15*1,0</t>
  </si>
  <si>
    <t>171111103</t>
  </si>
  <si>
    <t>Uložení sypaniny z hornin soudržných do násypů zhutněných ručně</t>
  </si>
  <si>
    <t>-264576149</t>
  </si>
  <si>
    <t>Násyp pracovní lavice pro vrtání kotev</t>
  </si>
  <si>
    <t>12,36*4,0*1,0</t>
  </si>
  <si>
    <t>9</t>
  </si>
  <si>
    <t>122111101</t>
  </si>
  <si>
    <t>Odkopávky a prokopávky v hornině třídy těžitelnosti I, skupiny 1 a 2 ručně</t>
  </si>
  <si>
    <t>64</t>
  </si>
  <si>
    <t>-2059899957</t>
  </si>
  <si>
    <t>Odtěžení pracovní lavice pro vrtání kotev</t>
  </si>
  <si>
    <t>10</t>
  </si>
  <si>
    <t>171251201</t>
  </si>
  <si>
    <t>Uložení sypaniny na skládky nebo meziskládky</t>
  </si>
  <si>
    <t>-1612489258</t>
  </si>
  <si>
    <t>11</t>
  </si>
  <si>
    <t>171201231</t>
  </si>
  <si>
    <t>Poplatek za uložení zeminy a kamení na recyklační skládce (skládkovné) kód odpadu 17 05 04</t>
  </si>
  <si>
    <t>t</t>
  </si>
  <si>
    <t>533832159</t>
  </si>
  <si>
    <t>1,7*15*1,0*2,0</t>
  </si>
  <si>
    <t>174111101</t>
  </si>
  <si>
    <t>Zásyp jam, šachet rýh nebo kolem objektů sypaninou se zhutněním ručně</t>
  </si>
  <si>
    <t>-1168603083</t>
  </si>
  <si>
    <t>0,8*15</t>
  </si>
  <si>
    <t>Zakládání</t>
  </si>
  <si>
    <t>13</t>
  </si>
  <si>
    <t>153211003</t>
  </si>
  <si>
    <t>Zřízení stříkaného betonu tl přes 100 do 150 mm skalních a poloskalních ploch</t>
  </si>
  <si>
    <t>-100963365</t>
  </si>
  <si>
    <t>12,36*1,35*1,1</t>
  </si>
  <si>
    <t>14</t>
  </si>
  <si>
    <t>58932908</t>
  </si>
  <si>
    <t>beton C 20/25 X0,XC1-2 kamenivo frakce 0/8</t>
  </si>
  <si>
    <t>-1341689737</t>
  </si>
  <si>
    <t>18,355*0,1725 'Přepočtené koeficientem množství</t>
  </si>
  <si>
    <t>15</t>
  </si>
  <si>
    <t>153273123</t>
  </si>
  <si>
    <t>Výztuž stříkaného betonu ze svařovaných sítí dvouvrstvá D drátu přes 6 do 8 mm skalních a poloskalních ploch</t>
  </si>
  <si>
    <t>436564094</t>
  </si>
  <si>
    <t>16</t>
  </si>
  <si>
    <t>212755213</t>
  </si>
  <si>
    <t>Trativody z drenážních trubek plastových flexibilních D 80 mm bez lože</t>
  </si>
  <si>
    <t>-2071821940</t>
  </si>
  <si>
    <t>1,5*3</t>
  </si>
  <si>
    <t>17</t>
  </si>
  <si>
    <t>224111114</t>
  </si>
  <si>
    <t>Vrty maloprofilové D do 56 mm úklon do 45° hl 0 až 25 m hornina III a IV</t>
  </si>
  <si>
    <t>-1804659963</t>
  </si>
  <si>
    <t>18</t>
  </si>
  <si>
    <t>224311114</t>
  </si>
  <si>
    <t>Vrty maloprofilové D přes 93 do 156 mm úklon do 45° hl 0 až 25 m hornina III a IV</t>
  </si>
  <si>
    <t>-1465455521</t>
  </si>
  <si>
    <t>2,4*11</t>
  </si>
  <si>
    <t>19</t>
  </si>
  <si>
    <t>281602111</t>
  </si>
  <si>
    <t>Injektování povrchové nízkotlaké s dvojitým obturátorem mikropilot a kotev tlakem do 0,6 MPa</t>
  </si>
  <si>
    <t>hod</t>
  </si>
  <si>
    <t>-581096788</t>
  </si>
  <si>
    <t>"kotvy" 2,5*6</t>
  </si>
  <si>
    <t>Součet</t>
  </si>
  <si>
    <t>20</t>
  </si>
  <si>
    <t>58562033x</t>
  </si>
  <si>
    <t>malta zálivková cementová pro vyplnění vrtu mikropilot</t>
  </si>
  <si>
    <t>kg</t>
  </si>
  <si>
    <t>1847170479</t>
  </si>
  <si>
    <t>58932931</t>
  </si>
  <si>
    <t>beton C 25/30 X0 kamenivo frakce 0/8 pro injektáž</t>
  </si>
  <si>
    <t>1344776803</t>
  </si>
  <si>
    <t>30,0/0,5*0,05</t>
  </si>
  <si>
    <t>22</t>
  </si>
  <si>
    <t>283111113</t>
  </si>
  <si>
    <t>Zřízení trubkových mikropilot svislých část hladká D přes 105 do 115 mm</t>
  </si>
  <si>
    <t>-1533606831</t>
  </si>
  <si>
    <t>5,0*11</t>
  </si>
  <si>
    <t>23</t>
  </si>
  <si>
    <t>14011080x</t>
  </si>
  <si>
    <t>trubka ocelová bezešvá hladká jakost 11 353 108x16mm</t>
  </si>
  <si>
    <t>2040381293</t>
  </si>
  <si>
    <t>24</t>
  </si>
  <si>
    <t>283131113</t>
  </si>
  <si>
    <t>Zřízení hlavy mikropilot namáhaných tlakem i tahem D přes 105 do 115 mm</t>
  </si>
  <si>
    <t>-1841635399</t>
  </si>
  <si>
    <t>25</t>
  </si>
  <si>
    <t>219991215</t>
  </si>
  <si>
    <t>Položení chráničky z ocelových nebo nerezových trubek DN přes 150 do 200 mm</t>
  </si>
  <si>
    <t>662255497</t>
  </si>
  <si>
    <t>26</t>
  </si>
  <si>
    <t>14011100</t>
  </si>
  <si>
    <t>trubka ocelová bezešvá hladká jakost 11 353 168x4,5mm</t>
  </si>
  <si>
    <t>752070787</t>
  </si>
  <si>
    <t>0,75*1,05 'Přepočtené koeficientem množství</t>
  </si>
  <si>
    <t>Svislé a kompletní konstrukce</t>
  </si>
  <si>
    <t>27</t>
  </si>
  <si>
    <t>317321017</t>
  </si>
  <si>
    <t>Římsy opěrných zdí a valů ze ŽB tř. C 25/30</t>
  </si>
  <si>
    <t>108797484</t>
  </si>
  <si>
    <t>0,61*12,36</t>
  </si>
  <si>
    <t>28</t>
  </si>
  <si>
    <t>317353111</t>
  </si>
  <si>
    <t>Bednění říms opěrných zdí a valů přímých, zalomených nebo zakřivených zřízení</t>
  </si>
  <si>
    <t>-1090046261</t>
  </si>
  <si>
    <t>3,28*12,36+2*0,61</t>
  </si>
  <si>
    <t>29</t>
  </si>
  <si>
    <t>317353112</t>
  </si>
  <si>
    <t>Bednění říms opěrných zdí a valů přímých, zalomených nebo zakřivených odstranění</t>
  </si>
  <si>
    <t>972516899</t>
  </si>
  <si>
    <t>30</t>
  </si>
  <si>
    <t>317361016</t>
  </si>
  <si>
    <t>Výztuž říms opěrných zdí a valů z betonářské oceli 10 505</t>
  </si>
  <si>
    <t>-853029375</t>
  </si>
  <si>
    <t>31</t>
  </si>
  <si>
    <t>919726123</t>
  </si>
  <si>
    <t>Geotextilie pro ochranu, separaci a filtraci netkaná měrná hm přes 300 do 500 g/m2</t>
  </si>
  <si>
    <t>717459444</t>
  </si>
  <si>
    <t>1,26*12,36</t>
  </si>
  <si>
    <t>Komunikace pozemní</t>
  </si>
  <si>
    <t>32</t>
  </si>
  <si>
    <t>564851013</t>
  </si>
  <si>
    <t>Podklad ze štěrkodrtě ŠD plochy do 100 m2 tl 170 mm</t>
  </si>
  <si>
    <t>-365505289</t>
  </si>
  <si>
    <t>chodník</t>
  </si>
  <si>
    <t>1,4*15,0</t>
  </si>
  <si>
    <t>33</t>
  </si>
  <si>
    <t>451577877</t>
  </si>
  <si>
    <t>Podklad nebo lože pod dlažbu vodorovný nebo do sklonu 1:5 ze štěrkopísku tl přes 30 do 100 mm</t>
  </si>
  <si>
    <t>1175804737</t>
  </si>
  <si>
    <t>34</t>
  </si>
  <si>
    <t>596211110</t>
  </si>
  <si>
    <t>Kladení zámkové dlažby komunikací pro pěší ručně tl 60 mm skupiny A pl do 50 m2</t>
  </si>
  <si>
    <t>828693221</t>
  </si>
  <si>
    <t>35</t>
  </si>
  <si>
    <t>59245015</t>
  </si>
  <si>
    <t>dlažba zámková betonová tvaru I 200x165mm tl 60mm přírodní</t>
  </si>
  <si>
    <t>1399654848</t>
  </si>
  <si>
    <t>21*1,03 'Přepočtené koeficientem množství</t>
  </si>
  <si>
    <t>36</t>
  </si>
  <si>
    <t>916131213</t>
  </si>
  <si>
    <t>Osazení silničního obrubníku betonového stojatého s boční opěrou do lože z betonu prostého</t>
  </si>
  <si>
    <t>1223269512</t>
  </si>
  <si>
    <t>37</t>
  </si>
  <si>
    <t>59217031</t>
  </si>
  <si>
    <t>obrubník silniční betonový 1000x150x250mm</t>
  </si>
  <si>
    <t>-1676104858</t>
  </si>
  <si>
    <t>38</t>
  </si>
  <si>
    <t>916132113</t>
  </si>
  <si>
    <t>Osazení obruby z betonové přídlažby s boční opěrou do lože z betonu prostého</t>
  </si>
  <si>
    <t>-1885509045</t>
  </si>
  <si>
    <t>39</t>
  </si>
  <si>
    <t>BTL.0006349.URS</t>
  </si>
  <si>
    <t>krajník silniční betonový ABK 50-25/10 50x25x10cm</t>
  </si>
  <si>
    <t>-1158796197</t>
  </si>
  <si>
    <t>15*2 'Přepočtené koeficientem množství</t>
  </si>
  <si>
    <t>40</t>
  </si>
  <si>
    <t>919124121</t>
  </si>
  <si>
    <t>Dilatační spáry vkládané v cementobetonovém krytu s vyplněním spár asfaltovou zálivkou</t>
  </si>
  <si>
    <t>652252005</t>
  </si>
  <si>
    <t>Ostatní konstrukce a práce, bourání</t>
  </si>
  <si>
    <t>41</t>
  </si>
  <si>
    <t>911121111</t>
  </si>
  <si>
    <t>Montáž zábradlí ocelového přichyceného vruty do betonového podkladu</t>
  </si>
  <si>
    <t>-1768371766</t>
  </si>
  <si>
    <t>42</t>
  </si>
  <si>
    <t>13011027</t>
  </si>
  <si>
    <t>ocel profilová jakost S235JR (11 375) průřez UPE 100</t>
  </si>
  <si>
    <t>-92288010</t>
  </si>
  <si>
    <t>43</t>
  </si>
  <si>
    <t>13010740</t>
  </si>
  <si>
    <t>ocel profilová jakost S235JR (11 375) průřez IPE 80</t>
  </si>
  <si>
    <t>-2008500030</t>
  </si>
  <si>
    <t>44</t>
  </si>
  <si>
    <t>13611228x</t>
  </si>
  <si>
    <t>plech ocelový hladký jakost S235JR tl 8mm tabule</t>
  </si>
  <si>
    <t>-601739357</t>
  </si>
  <si>
    <t>45</t>
  </si>
  <si>
    <t>13611238</t>
  </si>
  <si>
    <t>plech ocelový hladký jakost S235JR tl 15mm tabule</t>
  </si>
  <si>
    <t>-1172451132</t>
  </si>
  <si>
    <t>46</t>
  </si>
  <si>
    <t>13611238x</t>
  </si>
  <si>
    <t>plech ocelový hladký jakost S235JR tl 16mm tabule</t>
  </si>
  <si>
    <t>661072176</t>
  </si>
  <si>
    <t>47</t>
  </si>
  <si>
    <t>HLT.2223945x</t>
  </si>
  <si>
    <t>Kotevní šroub HAS-U A4 M16x150</t>
  </si>
  <si>
    <t>240790476</t>
  </si>
  <si>
    <t>48</t>
  </si>
  <si>
    <t>HLT.2022696x</t>
  </si>
  <si>
    <t>Vytlač. lep. hm. HIT-HY 200-A V3</t>
  </si>
  <si>
    <t>-252382110</t>
  </si>
  <si>
    <t>49</t>
  </si>
  <si>
    <t>30925284</t>
  </si>
  <si>
    <t>šroub metrický celozávit DIN 933 8.8 BZ M16x70mm</t>
  </si>
  <si>
    <t>100 kus</t>
  </si>
  <si>
    <t>220480927</t>
  </si>
  <si>
    <t>50</t>
  </si>
  <si>
    <t>919726121</t>
  </si>
  <si>
    <t>Geotextilie pro ochranu, separaci a filtraci netkaná měrná hm do 200 g/m2</t>
  </si>
  <si>
    <t>-1619843667</t>
  </si>
  <si>
    <t>3*1,5*0,5</t>
  </si>
  <si>
    <t>51</t>
  </si>
  <si>
    <t>962032241</t>
  </si>
  <si>
    <t>Bourání zdiva z cihel pálených nebo vápenopískových na MC přes 1 m3</t>
  </si>
  <si>
    <t>-699185491</t>
  </si>
  <si>
    <t>1,7*15</t>
  </si>
  <si>
    <t>997</t>
  </si>
  <si>
    <t>Přesun sutě</t>
  </si>
  <si>
    <t>52</t>
  </si>
  <si>
    <t>997006512</t>
  </si>
  <si>
    <t>Vodorovné doprava suti s naložením a složením na skládku přes 100 m do 1 km</t>
  </si>
  <si>
    <t>-1206085944</t>
  </si>
  <si>
    <t>53</t>
  </si>
  <si>
    <t>997006519</t>
  </si>
  <si>
    <t>Příplatek k vodorovnému přemístění suti na skládku ZKD 1 km přes 1 km</t>
  </si>
  <si>
    <t>23101411</t>
  </si>
  <si>
    <t>998</t>
  </si>
  <si>
    <t>Přesun hmot</t>
  </si>
  <si>
    <t>54</t>
  </si>
  <si>
    <t>998152111</t>
  </si>
  <si>
    <t>Přesun hmot pro montované zdi a valy v do 12 m</t>
  </si>
  <si>
    <t>1141819503</t>
  </si>
  <si>
    <t>PSV</t>
  </si>
  <si>
    <t>Práce a dodávky PSV</t>
  </si>
  <si>
    <t>711</t>
  </si>
  <si>
    <t>Izolace proti vodě, vlhkosti a plynům</t>
  </si>
  <si>
    <t>55</t>
  </si>
  <si>
    <t>711112001</t>
  </si>
  <si>
    <t>Provedení izolace proti zemní vlhkosti svislé za studena nátěrem penetračním</t>
  </si>
  <si>
    <t>-267386078</t>
  </si>
  <si>
    <t>56</t>
  </si>
  <si>
    <t>11163153</t>
  </si>
  <si>
    <t>emulze asfaltová penetrační</t>
  </si>
  <si>
    <t>litr</t>
  </si>
  <si>
    <t>548384963</t>
  </si>
  <si>
    <t>57</t>
  </si>
  <si>
    <t>711112002</t>
  </si>
  <si>
    <t>Provedení izolace proti zemní vlhkosti svislé za studena lakem asfaltovým</t>
  </si>
  <si>
    <t>-806878208</t>
  </si>
  <si>
    <t>1,26*12,36*2</t>
  </si>
  <si>
    <t>58</t>
  </si>
  <si>
    <t>11163152</t>
  </si>
  <si>
    <t>lak hydroizolační asfaltový</t>
  </si>
  <si>
    <t>2015254701</t>
  </si>
  <si>
    <t>24,390243902439*0,00041 'Přepočtené koeficientem množství</t>
  </si>
  <si>
    <t>59</t>
  </si>
  <si>
    <t>998711101</t>
  </si>
  <si>
    <t>Přesun hmot tonážní pro izolace proti vodě, vlhkosti a plynům v objektech v do 6 m</t>
  </si>
  <si>
    <t>-1596098093</t>
  </si>
  <si>
    <t>Práce a dodávky M</t>
  </si>
  <si>
    <t>21-M</t>
  </si>
  <si>
    <t>Elektromontáže</t>
  </si>
  <si>
    <t>60</t>
  </si>
  <si>
    <t>210220020</t>
  </si>
  <si>
    <t>Montáž uzemňovacího vedení vodičů FeZn pomocí svorek v zemi páskou do 120 mm2 ve městské zástavbě</t>
  </si>
  <si>
    <t>159917762</t>
  </si>
  <si>
    <t>61</t>
  </si>
  <si>
    <t>35442062</t>
  </si>
  <si>
    <t>pás zemnící 30x4mm FeZn</t>
  </si>
  <si>
    <t>128</t>
  </si>
  <si>
    <t>-1450185129</t>
  </si>
  <si>
    <t>VRN</t>
  </si>
  <si>
    <t>Vedlejší rozpočtové náklady</t>
  </si>
  <si>
    <t>VRN1</t>
  </si>
  <si>
    <t>Průzkumné, geodetické a projektové práce</t>
  </si>
  <si>
    <t>62</t>
  </si>
  <si>
    <t>010001000</t>
  </si>
  <si>
    <t>Průzkumné, zeměměřičské a projektové práce</t>
  </si>
  <si>
    <t>…</t>
  </si>
  <si>
    <t>1024</t>
  </si>
  <si>
    <t>-144372132</t>
  </si>
  <si>
    <t>63</t>
  </si>
  <si>
    <t>013294000</t>
  </si>
  <si>
    <t>Ostatní dokumentace stavby</t>
  </si>
  <si>
    <t>-568891615</t>
  </si>
  <si>
    <t>Díleská dokumentace</t>
  </si>
  <si>
    <t>VRN3</t>
  </si>
  <si>
    <t>Zařízení staveniště</t>
  </si>
  <si>
    <t>031002000</t>
  </si>
  <si>
    <t>Související (přípravné) práce pro zařízení staveniště</t>
  </si>
  <si>
    <t>370050051</t>
  </si>
  <si>
    <t>VRN4</t>
  </si>
  <si>
    <t>Inženýrská činnost</t>
  </si>
  <si>
    <t>65</t>
  </si>
  <si>
    <t>041103000</t>
  </si>
  <si>
    <t>Autorský dozor projektanta</t>
  </si>
  <si>
    <t>-422277066</t>
  </si>
  <si>
    <t>66</t>
  </si>
  <si>
    <t>041203000</t>
  </si>
  <si>
    <t>Technický dozor investora</t>
  </si>
  <si>
    <t>-810577692</t>
  </si>
  <si>
    <t>VRN5</t>
  </si>
  <si>
    <t>Finanční náklady</t>
  </si>
  <si>
    <t>67</t>
  </si>
  <si>
    <t>052002000</t>
  </si>
  <si>
    <t>Finanční rezerva</t>
  </si>
  <si>
    <t>955188599</t>
  </si>
  <si>
    <t>VRN9</t>
  </si>
  <si>
    <t>Ostatní náklady</t>
  </si>
  <si>
    <t>68</t>
  </si>
  <si>
    <t>091103000</t>
  </si>
  <si>
    <t>Stroje a zařízení nevyžadující montáž</t>
  </si>
  <si>
    <t>1012541423</t>
  </si>
  <si>
    <t xml:space="preserve">Ztížený přístup pro vrtnou soupravu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</si>
</sst>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Z24017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Sanace opěrné stěny, Kostelec nad Orlicí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9. 10. 2024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>VAPCE s.r.o. Pardubice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Ing. Marcela Sodomková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74</v>
      </c>
      <c r="BT94" s="117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24.75" customHeight="1">
      <c r="A95" s="118" t="s">
        <v>78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'Z24017 - Sanace opěrné st...'!J28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79</v>
      </c>
      <c r="AR95" s="125"/>
      <c r="AS95" s="126">
        <v>0</v>
      </c>
      <c r="AT95" s="127">
        <f>ROUND(SUM(AV95:AW95),2)</f>
        <v>0</v>
      </c>
      <c r="AU95" s="128">
        <f>'Z24017 - Sanace opěrné st...'!P130</f>
        <v>0</v>
      </c>
      <c r="AV95" s="127">
        <f>'Z24017 - Sanace opěrné st...'!J31</f>
        <v>0</v>
      </c>
      <c r="AW95" s="127">
        <f>'Z24017 - Sanace opěrné st...'!J32</f>
        <v>0</v>
      </c>
      <c r="AX95" s="127">
        <f>'Z24017 - Sanace opěrné st...'!J33</f>
        <v>0</v>
      </c>
      <c r="AY95" s="127">
        <f>'Z24017 - Sanace opěrné st...'!J34</f>
        <v>0</v>
      </c>
      <c r="AZ95" s="127">
        <f>'Z24017 - Sanace opěrné st...'!F31</f>
        <v>0</v>
      </c>
      <c r="BA95" s="127">
        <f>'Z24017 - Sanace opěrné st...'!F32</f>
        <v>0</v>
      </c>
      <c r="BB95" s="127">
        <f>'Z24017 - Sanace opěrné st...'!F33</f>
        <v>0</v>
      </c>
      <c r="BC95" s="127">
        <f>'Z24017 - Sanace opěrné st...'!F34</f>
        <v>0</v>
      </c>
      <c r="BD95" s="129">
        <f>'Z24017 - Sanace opěrné st...'!F35</f>
        <v>0</v>
      </c>
      <c r="BE95" s="7"/>
      <c r="BT95" s="130" t="s">
        <v>80</v>
      </c>
      <c r="BU95" s="130" t="s">
        <v>81</v>
      </c>
      <c r="BV95" s="130" t="s">
        <v>76</v>
      </c>
      <c r="BW95" s="130" t="s">
        <v>5</v>
      </c>
      <c r="BX95" s="130" t="s">
        <v>77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TOop4LofPyZYm0kK5xcjuj6SxpHfLn7kxqLkXtMZsnGqFOV4NU4MZokl1TeBZr1TJuUISGVmNJXcpEDcLrsKpQ==" hashValue="mVVYXDvRKSsvnniehwEb3pYsErLEOooDLMswNqULxf8e+ZO6w8hyvKFJKUJm4IcpHD6CgfamKlVVNPbZb/N0q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Z24017 - Sanace opěrné 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82</v>
      </c>
    </row>
    <row r="4" s="1" customFormat="1" ht="24.96" customHeight="1">
      <c r="B4" s="20"/>
      <c r="D4" s="133" t="s">
        <v>83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9. 10. 2024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tr">
        <f>IF('Rekapitulace stavby'!AN10="","",'Rekapitulace stavby'!AN10)</f>
        <v/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tr">
        <f>IF('Rekapitulace stavby'!E11="","",'Rekapitulace stavby'!E11)</f>
        <v xml:space="preserve"> </v>
      </c>
      <c r="F13" s="38"/>
      <c r="G13" s="38"/>
      <c r="H13" s="38"/>
      <c r="I13" s="135" t="s">
        <v>26</v>
      </c>
      <c r="J13" s="137" t="str">
        <f>IF('Rekapitulace stavby'!AN11="","",'Rekapitulace stavby'!AN11)</f>
        <v/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27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26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29</v>
      </c>
      <c r="E18" s="38"/>
      <c r="F18" s="38"/>
      <c r="G18" s="38"/>
      <c r="H18" s="38"/>
      <c r="I18" s="135" t="s">
        <v>25</v>
      </c>
      <c r="J18" s="137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30</v>
      </c>
      <c r="F19" s="38"/>
      <c r="G19" s="38"/>
      <c r="H19" s="38"/>
      <c r="I19" s="135" t="s">
        <v>26</v>
      </c>
      <c r="J19" s="137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32</v>
      </c>
      <c r="E21" s="38"/>
      <c r="F21" s="38"/>
      <c r="G21" s="38"/>
      <c r="H21" s="38"/>
      <c r="I21" s="135" t="s">
        <v>25</v>
      </c>
      <c r="J21" s="137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">
        <v>33</v>
      </c>
      <c r="F22" s="38"/>
      <c r="G22" s="38"/>
      <c r="H22" s="38"/>
      <c r="I22" s="135" t="s">
        <v>26</v>
      </c>
      <c r="J22" s="137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34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35</v>
      </c>
      <c r="E28" s="38"/>
      <c r="F28" s="38"/>
      <c r="G28" s="38"/>
      <c r="H28" s="38"/>
      <c r="I28" s="38"/>
      <c r="J28" s="145">
        <f>ROUND(J130,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37</v>
      </c>
      <c r="G30" s="38"/>
      <c r="H30" s="38"/>
      <c r="I30" s="146" t="s">
        <v>36</v>
      </c>
      <c r="J30" s="146" t="s">
        <v>38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39</v>
      </c>
      <c r="E31" s="135" t="s">
        <v>40</v>
      </c>
      <c r="F31" s="148">
        <f>ROUND((SUM(BE130:BE260)),  2)</f>
        <v>0</v>
      </c>
      <c r="G31" s="38"/>
      <c r="H31" s="38"/>
      <c r="I31" s="149">
        <v>0.20999999999999999</v>
      </c>
      <c r="J31" s="148">
        <f>ROUND(((SUM(BE130:BE260))*I31),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41</v>
      </c>
      <c r="F32" s="148">
        <f>ROUND((SUM(BF130:BF260)),  2)</f>
        <v>0</v>
      </c>
      <c r="G32" s="38"/>
      <c r="H32" s="38"/>
      <c r="I32" s="149">
        <v>0.12</v>
      </c>
      <c r="J32" s="148">
        <f>ROUND(((SUM(BF130:BF260))*I32),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42</v>
      </c>
      <c r="F33" s="148">
        <f>ROUND((SUM(BG130:BG260)),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43</v>
      </c>
      <c r="F34" s="148">
        <f>ROUND((SUM(BH130:BH260)),  2)</f>
        <v>0</v>
      </c>
      <c r="G34" s="38"/>
      <c r="H34" s="38"/>
      <c r="I34" s="149">
        <v>0.12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44</v>
      </c>
      <c r="F35" s="148">
        <f>ROUND((SUM(BI130:BI260)),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45</v>
      </c>
      <c r="E37" s="152"/>
      <c r="F37" s="152"/>
      <c r="G37" s="153" t="s">
        <v>46</v>
      </c>
      <c r="H37" s="154" t="s">
        <v>47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48</v>
      </c>
      <c r="E50" s="158"/>
      <c r="F50" s="158"/>
      <c r="G50" s="157" t="s">
        <v>49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50</v>
      </c>
      <c r="E61" s="160"/>
      <c r="F61" s="161" t="s">
        <v>51</v>
      </c>
      <c r="G61" s="159" t="s">
        <v>50</v>
      </c>
      <c r="H61" s="160"/>
      <c r="I61" s="160"/>
      <c r="J61" s="162" t="s">
        <v>51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52</v>
      </c>
      <c r="E65" s="163"/>
      <c r="F65" s="163"/>
      <c r="G65" s="157" t="s">
        <v>53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50</v>
      </c>
      <c r="E76" s="160"/>
      <c r="F76" s="161" t="s">
        <v>51</v>
      </c>
      <c r="G76" s="159" t="s">
        <v>50</v>
      </c>
      <c r="H76" s="160"/>
      <c r="I76" s="160"/>
      <c r="J76" s="162" t="s">
        <v>51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Sanace opěrné stěny, Kostelec nad Orlicí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 xml:space="preserve"> </v>
      </c>
      <c r="G87" s="40"/>
      <c r="H87" s="40"/>
      <c r="I87" s="32" t="s">
        <v>22</v>
      </c>
      <c r="J87" s="79" t="str">
        <f>IF(J10="","",J10)</f>
        <v>9. 10. 2024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5.65" customHeight="1">
      <c r="A89" s="38"/>
      <c r="B89" s="39"/>
      <c r="C89" s="32" t="s">
        <v>24</v>
      </c>
      <c r="D89" s="40"/>
      <c r="E89" s="40"/>
      <c r="F89" s="27" t="str">
        <f>E13</f>
        <v xml:space="preserve"> </v>
      </c>
      <c r="G89" s="40"/>
      <c r="H89" s="40"/>
      <c r="I89" s="32" t="s">
        <v>29</v>
      </c>
      <c r="J89" s="36" t="str">
        <f>E19</f>
        <v>VAPCE s.r.o. Pardubice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25.65" customHeight="1">
      <c r="A90" s="38"/>
      <c r="B90" s="39"/>
      <c r="C90" s="32" t="s">
        <v>27</v>
      </c>
      <c r="D90" s="40"/>
      <c r="E90" s="40"/>
      <c r="F90" s="27" t="str">
        <f>IF(E16="","",E16)</f>
        <v>Vyplň údaj</v>
      </c>
      <c r="G90" s="40"/>
      <c r="H90" s="40"/>
      <c r="I90" s="32" t="s">
        <v>32</v>
      </c>
      <c r="J90" s="36" t="str">
        <f>E22</f>
        <v>Ing. Marcela Sodomková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85</v>
      </c>
      <c r="D92" s="169"/>
      <c r="E92" s="169"/>
      <c r="F92" s="169"/>
      <c r="G92" s="169"/>
      <c r="H92" s="169"/>
      <c r="I92" s="169"/>
      <c r="J92" s="170" t="s">
        <v>86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87</v>
      </c>
      <c r="D94" s="40"/>
      <c r="E94" s="40"/>
      <c r="F94" s="40"/>
      <c r="G94" s="40"/>
      <c r="H94" s="40"/>
      <c r="I94" s="40"/>
      <c r="J94" s="110">
        <f>J130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88</v>
      </c>
    </row>
    <row r="95" s="9" customFormat="1" ht="24.96" customHeight="1">
      <c r="A95" s="9"/>
      <c r="B95" s="172"/>
      <c r="C95" s="173"/>
      <c r="D95" s="174" t="s">
        <v>89</v>
      </c>
      <c r="E95" s="175"/>
      <c r="F95" s="175"/>
      <c r="G95" s="175"/>
      <c r="H95" s="175"/>
      <c r="I95" s="175"/>
      <c r="J95" s="176">
        <f>J131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90</v>
      </c>
      <c r="E96" s="181"/>
      <c r="F96" s="181"/>
      <c r="G96" s="181"/>
      <c r="H96" s="181"/>
      <c r="I96" s="181"/>
      <c r="J96" s="182">
        <f>J132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91</v>
      </c>
      <c r="E97" s="181"/>
      <c r="F97" s="181"/>
      <c r="G97" s="181"/>
      <c r="H97" s="181"/>
      <c r="I97" s="181"/>
      <c r="J97" s="182">
        <f>J156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92</v>
      </c>
      <c r="E98" s="181"/>
      <c r="F98" s="181"/>
      <c r="G98" s="181"/>
      <c r="H98" s="181"/>
      <c r="I98" s="181"/>
      <c r="J98" s="182">
        <f>J183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93</v>
      </c>
      <c r="E99" s="181"/>
      <c r="F99" s="181"/>
      <c r="G99" s="181"/>
      <c r="H99" s="181"/>
      <c r="I99" s="181"/>
      <c r="J99" s="182">
        <f>J193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94</v>
      </c>
      <c r="E100" s="181"/>
      <c r="F100" s="181"/>
      <c r="G100" s="181"/>
      <c r="H100" s="181"/>
      <c r="I100" s="181"/>
      <c r="J100" s="182">
        <f>J211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95</v>
      </c>
      <c r="E101" s="181"/>
      <c r="F101" s="181"/>
      <c r="G101" s="181"/>
      <c r="H101" s="181"/>
      <c r="I101" s="181"/>
      <c r="J101" s="182">
        <f>J225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96</v>
      </c>
      <c r="E102" s="181"/>
      <c r="F102" s="181"/>
      <c r="G102" s="181"/>
      <c r="H102" s="181"/>
      <c r="I102" s="181"/>
      <c r="J102" s="182">
        <f>J228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97</v>
      </c>
      <c r="E103" s="175"/>
      <c r="F103" s="175"/>
      <c r="G103" s="175"/>
      <c r="H103" s="175"/>
      <c r="I103" s="175"/>
      <c r="J103" s="176">
        <f>J230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98</v>
      </c>
      <c r="E104" s="181"/>
      <c r="F104" s="181"/>
      <c r="G104" s="181"/>
      <c r="H104" s="181"/>
      <c r="I104" s="181"/>
      <c r="J104" s="182">
        <f>J231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2"/>
      <c r="C105" s="173"/>
      <c r="D105" s="174" t="s">
        <v>99</v>
      </c>
      <c r="E105" s="175"/>
      <c r="F105" s="175"/>
      <c r="G105" s="175"/>
      <c r="H105" s="175"/>
      <c r="I105" s="175"/>
      <c r="J105" s="176">
        <f>J240</f>
        <v>0</v>
      </c>
      <c r="K105" s="173"/>
      <c r="L105" s="17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8"/>
      <c r="C106" s="179"/>
      <c r="D106" s="180" t="s">
        <v>100</v>
      </c>
      <c r="E106" s="181"/>
      <c r="F106" s="181"/>
      <c r="G106" s="181"/>
      <c r="H106" s="181"/>
      <c r="I106" s="181"/>
      <c r="J106" s="182">
        <f>J241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2"/>
      <c r="C107" s="173"/>
      <c r="D107" s="174" t="s">
        <v>101</v>
      </c>
      <c r="E107" s="175"/>
      <c r="F107" s="175"/>
      <c r="G107" s="175"/>
      <c r="H107" s="175"/>
      <c r="I107" s="175"/>
      <c r="J107" s="176">
        <f>J244</f>
        <v>0</v>
      </c>
      <c r="K107" s="173"/>
      <c r="L107" s="17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78"/>
      <c r="C108" s="179"/>
      <c r="D108" s="180" t="s">
        <v>102</v>
      </c>
      <c r="E108" s="181"/>
      <c r="F108" s="181"/>
      <c r="G108" s="181"/>
      <c r="H108" s="181"/>
      <c r="I108" s="181"/>
      <c r="J108" s="182">
        <f>J245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103</v>
      </c>
      <c r="E109" s="181"/>
      <c r="F109" s="181"/>
      <c r="G109" s="181"/>
      <c r="H109" s="181"/>
      <c r="I109" s="181"/>
      <c r="J109" s="182">
        <f>J250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104</v>
      </c>
      <c r="E110" s="181"/>
      <c r="F110" s="181"/>
      <c r="G110" s="181"/>
      <c r="H110" s="181"/>
      <c r="I110" s="181"/>
      <c r="J110" s="182">
        <f>J252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105</v>
      </c>
      <c r="E111" s="181"/>
      <c r="F111" s="181"/>
      <c r="G111" s="181"/>
      <c r="H111" s="181"/>
      <c r="I111" s="181"/>
      <c r="J111" s="182">
        <f>J255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106</v>
      </c>
      <c r="E112" s="181"/>
      <c r="F112" s="181"/>
      <c r="G112" s="181"/>
      <c r="H112" s="181"/>
      <c r="I112" s="181"/>
      <c r="J112" s="182">
        <f>J257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107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E7</f>
        <v>Sanace opěrné stěny, Kostelec nad Orlicí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F10</f>
        <v xml:space="preserve"> </v>
      </c>
      <c r="G124" s="40"/>
      <c r="H124" s="40"/>
      <c r="I124" s="32" t="s">
        <v>22</v>
      </c>
      <c r="J124" s="79" t="str">
        <f>IF(J10="","",J10)</f>
        <v>9. 10. 2024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24</v>
      </c>
      <c r="D126" s="40"/>
      <c r="E126" s="40"/>
      <c r="F126" s="27" t="str">
        <f>E13</f>
        <v xml:space="preserve"> </v>
      </c>
      <c r="G126" s="40"/>
      <c r="H126" s="40"/>
      <c r="I126" s="32" t="s">
        <v>29</v>
      </c>
      <c r="J126" s="36" t="str">
        <f>E19</f>
        <v>VAPCE s.r.o. Pardubice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5.65" customHeight="1">
      <c r="A127" s="38"/>
      <c r="B127" s="39"/>
      <c r="C127" s="32" t="s">
        <v>27</v>
      </c>
      <c r="D127" s="40"/>
      <c r="E127" s="40"/>
      <c r="F127" s="27" t="str">
        <f>IF(E16="","",E16)</f>
        <v>Vyplň údaj</v>
      </c>
      <c r="G127" s="40"/>
      <c r="H127" s="40"/>
      <c r="I127" s="32" t="s">
        <v>32</v>
      </c>
      <c r="J127" s="36" t="str">
        <f>E22</f>
        <v>Ing. Marcela Sodomková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84"/>
      <c r="B129" s="185"/>
      <c r="C129" s="186" t="s">
        <v>108</v>
      </c>
      <c r="D129" s="187" t="s">
        <v>60</v>
      </c>
      <c r="E129" s="187" t="s">
        <v>56</v>
      </c>
      <c r="F129" s="187" t="s">
        <v>57</v>
      </c>
      <c r="G129" s="187" t="s">
        <v>109</v>
      </c>
      <c r="H129" s="187" t="s">
        <v>110</v>
      </c>
      <c r="I129" s="187" t="s">
        <v>111</v>
      </c>
      <c r="J129" s="188" t="s">
        <v>86</v>
      </c>
      <c r="K129" s="189" t="s">
        <v>112</v>
      </c>
      <c r="L129" s="190"/>
      <c r="M129" s="100" t="s">
        <v>1</v>
      </c>
      <c r="N129" s="101" t="s">
        <v>39</v>
      </c>
      <c r="O129" s="101" t="s">
        <v>113</v>
      </c>
      <c r="P129" s="101" t="s">
        <v>114</v>
      </c>
      <c r="Q129" s="101" t="s">
        <v>115</v>
      </c>
      <c r="R129" s="101" t="s">
        <v>116</v>
      </c>
      <c r="S129" s="101" t="s">
        <v>117</v>
      </c>
      <c r="T129" s="102" t="s">
        <v>118</v>
      </c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</row>
    <row r="130" s="2" customFormat="1" ht="22.8" customHeight="1">
      <c r="A130" s="38"/>
      <c r="B130" s="39"/>
      <c r="C130" s="107" t="s">
        <v>119</v>
      </c>
      <c r="D130" s="40"/>
      <c r="E130" s="40"/>
      <c r="F130" s="40"/>
      <c r="G130" s="40"/>
      <c r="H130" s="40"/>
      <c r="I130" s="40"/>
      <c r="J130" s="191">
        <f>BK130</f>
        <v>0</v>
      </c>
      <c r="K130" s="40"/>
      <c r="L130" s="44"/>
      <c r="M130" s="103"/>
      <c r="N130" s="192"/>
      <c r="O130" s="104"/>
      <c r="P130" s="193">
        <f>P131+P230+P240+P244</f>
        <v>0</v>
      </c>
      <c r="Q130" s="104"/>
      <c r="R130" s="193">
        <f>R131+R230+R240+R244</f>
        <v>81.919125419999986</v>
      </c>
      <c r="S130" s="104"/>
      <c r="T130" s="194">
        <f>T131+T230+T240+T244</f>
        <v>55.185000000000002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74</v>
      </c>
      <c r="AU130" s="17" t="s">
        <v>88</v>
      </c>
      <c r="BK130" s="195">
        <f>BK131+BK230+BK240+BK244</f>
        <v>0</v>
      </c>
    </row>
    <row r="131" s="12" customFormat="1" ht="25.92" customHeight="1">
      <c r="A131" s="12"/>
      <c r="B131" s="196"/>
      <c r="C131" s="197"/>
      <c r="D131" s="198" t="s">
        <v>74</v>
      </c>
      <c r="E131" s="199" t="s">
        <v>120</v>
      </c>
      <c r="F131" s="199" t="s">
        <v>121</v>
      </c>
      <c r="G131" s="197"/>
      <c r="H131" s="197"/>
      <c r="I131" s="200"/>
      <c r="J131" s="201">
        <f>BK131</f>
        <v>0</v>
      </c>
      <c r="K131" s="197"/>
      <c r="L131" s="202"/>
      <c r="M131" s="203"/>
      <c r="N131" s="204"/>
      <c r="O131" s="204"/>
      <c r="P131" s="205">
        <f>P132+P156+P183+P193+P211+P225+P228</f>
        <v>0</v>
      </c>
      <c r="Q131" s="204"/>
      <c r="R131" s="205">
        <f>R132+R156+R183+R193+R211+R225+R228</f>
        <v>81.90409541999999</v>
      </c>
      <c r="S131" s="204"/>
      <c r="T131" s="206">
        <f>T132+T156+T183+T193+T211+T225+T228</f>
        <v>55.185000000000002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7" t="s">
        <v>80</v>
      </c>
      <c r="AT131" s="208" t="s">
        <v>74</v>
      </c>
      <c r="AU131" s="208" t="s">
        <v>75</v>
      </c>
      <c r="AY131" s="207" t="s">
        <v>122</v>
      </c>
      <c r="BK131" s="209">
        <f>BK132+BK156+BK183+BK193+BK211+BK225+BK228</f>
        <v>0</v>
      </c>
    </row>
    <row r="132" s="12" customFormat="1" ht="22.8" customHeight="1">
      <c r="A132" s="12"/>
      <c r="B132" s="196"/>
      <c r="C132" s="197"/>
      <c r="D132" s="198" t="s">
        <v>74</v>
      </c>
      <c r="E132" s="210" t="s">
        <v>80</v>
      </c>
      <c r="F132" s="210" t="s">
        <v>123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SUM(P133:P155)</f>
        <v>0</v>
      </c>
      <c r="Q132" s="204"/>
      <c r="R132" s="205">
        <f>SUM(R133:R155)</f>
        <v>48.645659999999999</v>
      </c>
      <c r="S132" s="204"/>
      <c r="T132" s="206">
        <f>SUM(T133:T155)</f>
        <v>5.46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80</v>
      </c>
      <c r="AT132" s="208" t="s">
        <v>74</v>
      </c>
      <c r="AU132" s="208" t="s">
        <v>80</v>
      </c>
      <c r="AY132" s="207" t="s">
        <v>122</v>
      </c>
      <c r="BK132" s="209">
        <f>SUM(BK133:BK155)</f>
        <v>0</v>
      </c>
    </row>
    <row r="133" s="2" customFormat="1" ht="33" customHeight="1">
      <c r="A133" s="38"/>
      <c r="B133" s="39"/>
      <c r="C133" s="212" t="s">
        <v>80</v>
      </c>
      <c r="D133" s="212" t="s">
        <v>124</v>
      </c>
      <c r="E133" s="213" t="s">
        <v>125</v>
      </c>
      <c r="F133" s="214" t="s">
        <v>126</v>
      </c>
      <c r="G133" s="215" t="s">
        <v>127</v>
      </c>
      <c r="H133" s="216">
        <v>45</v>
      </c>
      <c r="I133" s="217"/>
      <c r="J133" s="218">
        <f>ROUND(I133*H133,2)</f>
        <v>0</v>
      </c>
      <c r="K133" s="219"/>
      <c r="L133" s="44"/>
      <c r="M133" s="220" t="s">
        <v>1</v>
      </c>
      <c r="N133" s="221" t="s">
        <v>40</v>
      </c>
      <c r="O133" s="91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4" t="s">
        <v>128</v>
      </c>
      <c r="AT133" s="224" t="s">
        <v>124</v>
      </c>
      <c r="AU133" s="224" t="s">
        <v>82</v>
      </c>
      <c r="AY133" s="17" t="s">
        <v>122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7" t="s">
        <v>80</v>
      </c>
      <c r="BK133" s="225">
        <f>ROUND(I133*H133,2)</f>
        <v>0</v>
      </c>
      <c r="BL133" s="17" t="s">
        <v>128</v>
      </c>
      <c r="BM133" s="224" t="s">
        <v>129</v>
      </c>
    </row>
    <row r="134" s="13" customFormat="1">
      <c r="A134" s="13"/>
      <c r="B134" s="226"/>
      <c r="C134" s="227"/>
      <c r="D134" s="228" t="s">
        <v>130</v>
      </c>
      <c r="E134" s="229" t="s">
        <v>1</v>
      </c>
      <c r="F134" s="230" t="s">
        <v>131</v>
      </c>
      <c r="G134" s="227"/>
      <c r="H134" s="231">
        <v>45</v>
      </c>
      <c r="I134" s="232"/>
      <c r="J134" s="227"/>
      <c r="K134" s="227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130</v>
      </c>
      <c r="AU134" s="237" t="s">
        <v>82</v>
      </c>
      <c r="AV134" s="13" t="s">
        <v>82</v>
      </c>
      <c r="AW134" s="13" t="s">
        <v>31</v>
      </c>
      <c r="AX134" s="13" t="s">
        <v>80</v>
      </c>
      <c r="AY134" s="237" t="s">
        <v>122</v>
      </c>
    </row>
    <row r="135" s="2" customFormat="1" ht="24.15" customHeight="1">
      <c r="A135" s="38"/>
      <c r="B135" s="39"/>
      <c r="C135" s="212" t="s">
        <v>82</v>
      </c>
      <c r="D135" s="212" t="s">
        <v>124</v>
      </c>
      <c r="E135" s="213" t="s">
        <v>132</v>
      </c>
      <c r="F135" s="214" t="s">
        <v>133</v>
      </c>
      <c r="G135" s="215" t="s">
        <v>127</v>
      </c>
      <c r="H135" s="216">
        <v>21</v>
      </c>
      <c r="I135" s="217"/>
      <c r="J135" s="218">
        <f>ROUND(I135*H135,2)</f>
        <v>0</v>
      </c>
      <c r="K135" s="219"/>
      <c r="L135" s="44"/>
      <c r="M135" s="220" t="s">
        <v>1</v>
      </c>
      <c r="N135" s="221" t="s">
        <v>40</v>
      </c>
      <c r="O135" s="91"/>
      <c r="P135" s="222">
        <f>O135*H135</f>
        <v>0</v>
      </c>
      <c r="Q135" s="222">
        <v>0</v>
      </c>
      <c r="R135" s="222">
        <f>Q135*H135</f>
        <v>0</v>
      </c>
      <c r="S135" s="222">
        <v>0.26000000000000001</v>
      </c>
      <c r="T135" s="223">
        <f>S135*H135</f>
        <v>5.46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4" t="s">
        <v>128</v>
      </c>
      <c r="AT135" s="224" t="s">
        <v>124</v>
      </c>
      <c r="AU135" s="224" t="s">
        <v>82</v>
      </c>
      <c r="AY135" s="17" t="s">
        <v>122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80</v>
      </c>
      <c r="BK135" s="225">
        <f>ROUND(I135*H135,2)</f>
        <v>0</v>
      </c>
      <c r="BL135" s="17" t="s">
        <v>128</v>
      </c>
      <c r="BM135" s="224" t="s">
        <v>134</v>
      </c>
    </row>
    <row r="136" s="13" customFormat="1">
      <c r="A136" s="13"/>
      <c r="B136" s="226"/>
      <c r="C136" s="227"/>
      <c r="D136" s="228" t="s">
        <v>130</v>
      </c>
      <c r="E136" s="229" t="s">
        <v>1</v>
      </c>
      <c r="F136" s="230" t="s">
        <v>135</v>
      </c>
      <c r="G136" s="227"/>
      <c r="H136" s="231">
        <v>21</v>
      </c>
      <c r="I136" s="232"/>
      <c r="J136" s="227"/>
      <c r="K136" s="227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130</v>
      </c>
      <c r="AU136" s="237" t="s">
        <v>82</v>
      </c>
      <c r="AV136" s="13" t="s">
        <v>82</v>
      </c>
      <c r="AW136" s="13" t="s">
        <v>31</v>
      </c>
      <c r="AX136" s="13" t="s">
        <v>80</v>
      </c>
      <c r="AY136" s="237" t="s">
        <v>122</v>
      </c>
    </row>
    <row r="137" s="2" customFormat="1" ht="24.15" customHeight="1">
      <c r="A137" s="38"/>
      <c r="B137" s="39"/>
      <c r="C137" s="212" t="s">
        <v>136</v>
      </c>
      <c r="D137" s="212" t="s">
        <v>124</v>
      </c>
      <c r="E137" s="213" t="s">
        <v>137</v>
      </c>
      <c r="F137" s="214" t="s">
        <v>138</v>
      </c>
      <c r="G137" s="215" t="s">
        <v>139</v>
      </c>
      <c r="H137" s="216">
        <v>15</v>
      </c>
      <c r="I137" s="217"/>
      <c r="J137" s="218">
        <f>ROUND(I137*H137,2)</f>
        <v>0</v>
      </c>
      <c r="K137" s="219"/>
      <c r="L137" s="44"/>
      <c r="M137" s="220" t="s">
        <v>1</v>
      </c>
      <c r="N137" s="221" t="s">
        <v>40</v>
      </c>
      <c r="O137" s="91"/>
      <c r="P137" s="222">
        <f>O137*H137</f>
        <v>0</v>
      </c>
      <c r="Q137" s="222">
        <v>0.036900000000000002</v>
      </c>
      <c r="R137" s="222">
        <f>Q137*H137</f>
        <v>0.55349999999999999</v>
      </c>
      <c r="S137" s="222">
        <v>0</v>
      </c>
      <c r="T137" s="22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4" t="s">
        <v>128</v>
      </c>
      <c r="AT137" s="224" t="s">
        <v>124</v>
      </c>
      <c r="AU137" s="224" t="s">
        <v>82</v>
      </c>
      <c r="AY137" s="17" t="s">
        <v>122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80</v>
      </c>
      <c r="BK137" s="225">
        <f>ROUND(I137*H137,2)</f>
        <v>0</v>
      </c>
      <c r="BL137" s="17" t="s">
        <v>128</v>
      </c>
      <c r="BM137" s="224" t="s">
        <v>140</v>
      </c>
    </row>
    <row r="138" s="2" customFormat="1" ht="24.15" customHeight="1">
      <c r="A138" s="38"/>
      <c r="B138" s="39"/>
      <c r="C138" s="212" t="s">
        <v>128</v>
      </c>
      <c r="D138" s="212" t="s">
        <v>124</v>
      </c>
      <c r="E138" s="213" t="s">
        <v>141</v>
      </c>
      <c r="F138" s="214" t="s">
        <v>142</v>
      </c>
      <c r="G138" s="215" t="s">
        <v>139</v>
      </c>
      <c r="H138" s="216">
        <v>48</v>
      </c>
      <c r="I138" s="217"/>
      <c r="J138" s="218">
        <f>ROUND(I138*H138,2)</f>
        <v>0</v>
      </c>
      <c r="K138" s="219"/>
      <c r="L138" s="44"/>
      <c r="M138" s="220" t="s">
        <v>1</v>
      </c>
      <c r="N138" s="221" t="s">
        <v>40</v>
      </c>
      <c r="O138" s="91"/>
      <c r="P138" s="222">
        <f>O138*H138</f>
        <v>0</v>
      </c>
      <c r="Q138" s="222">
        <v>0.0016800000000000001</v>
      </c>
      <c r="R138" s="222">
        <f>Q138*H138</f>
        <v>0.080640000000000003</v>
      </c>
      <c r="S138" s="222">
        <v>0</v>
      </c>
      <c r="T138" s="22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4" t="s">
        <v>128</v>
      </c>
      <c r="AT138" s="224" t="s">
        <v>124</v>
      </c>
      <c r="AU138" s="224" t="s">
        <v>82</v>
      </c>
      <c r="AY138" s="17" t="s">
        <v>122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7" t="s">
        <v>80</v>
      </c>
      <c r="BK138" s="225">
        <f>ROUND(I138*H138,2)</f>
        <v>0</v>
      </c>
      <c r="BL138" s="17" t="s">
        <v>128</v>
      </c>
      <c r="BM138" s="224" t="s">
        <v>143</v>
      </c>
    </row>
    <row r="139" s="13" customFormat="1">
      <c r="A139" s="13"/>
      <c r="B139" s="226"/>
      <c r="C139" s="227"/>
      <c r="D139" s="228" t="s">
        <v>130</v>
      </c>
      <c r="E139" s="229" t="s">
        <v>1</v>
      </c>
      <c r="F139" s="230" t="s">
        <v>144</v>
      </c>
      <c r="G139" s="227"/>
      <c r="H139" s="231">
        <v>48</v>
      </c>
      <c r="I139" s="232"/>
      <c r="J139" s="227"/>
      <c r="K139" s="227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130</v>
      </c>
      <c r="AU139" s="237" t="s">
        <v>82</v>
      </c>
      <c r="AV139" s="13" t="s">
        <v>82</v>
      </c>
      <c r="AW139" s="13" t="s">
        <v>31</v>
      </c>
      <c r="AX139" s="13" t="s">
        <v>80</v>
      </c>
      <c r="AY139" s="237" t="s">
        <v>122</v>
      </c>
    </row>
    <row r="140" s="2" customFormat="1" ht="24.15" customHeight="1">
      <c r="A140" s="38"/>
      <c r="B140" s="39"/>
      <c r="C140" s="238" t="s">
        <v>145</v>
      </c>
      <c r="D140" s="238" t="s">
        <v>146</v>
      </c>
      <c r="E140" s="239" t="s">
        <v>147</v>
      </c>
      <c r="F140" s="240" t="s">
        <v>148</v>
      </c>
      <c r="G140" s="241" t="s">
        <v>139</v>
      </c>
      <c r="H140" s="242">
        <v>48</v>
      </c>
      <c r="I140" s="243"/>
      <c r="J140" s="244">
        <f>ROUND(I140*H140,2)</f>
        <v>0</v>
      </c>
      <c r="K140" s="245"/>
      <c r="L140" s="246"/>
      <c r="M140" s="247" t="s">
        <v>1</v>
      </c>
      <c r="N140" s="248" t="s">
        <v>40</v>
      </c>
      <c r="O140" s="91"/>
      <c r="P140" s="222">
        <f>O140*H140</f>
        <v>0</v>
      </c>
      <c r="Q140" s="222">
        <v>1</v>
      </c>
      <c r="R140" s="222">
        <f>Q140*H140</f>
        <v>48</v>
      </c>
      <c r="S140" s="222">
        <v>0</v>
      </c>
      <c r="T140" s="22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4" t="s">
        <v>149</v>
      </c>
      <c r="AT140" s="224" t="s">
        <v>146</v>
      </c>
      <c r="AU140" s="224" t="s">
        <v>82</v>
      </c>
      <c r="AY140" s="17" t="s">
        <v>122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7" t="s">
        <v>80</v>
      </c>
      <c r="BK140" s="225">
        <f>ROUND(I140*H140,2)</f>
        <v>0</v>
      </c>
      <c r="BL140" s="17" t="s">
        <v>128</v>
      </c>
      <c r="BM140" s="224" t="s">
        <v>150</v>
      </c>
    </row>
    <row r="141" s="2" customFormat="1" ht="24.15" customHeight="1">
      <c r="A141" s="38"/>
      <c r="B141" s="39"/>
      <c r="C141" s="212" t="s">
        <v>151</v>
      </c>
      <c r="D141" s="212" t="s">
        <v>124</v>
      </c>
      <c r="E141" s="213" t="s">
        <v>152</v>
      </c>
      <c r="F141" s="214" t="s">
        <v>153</v>
      </c>
      <c r="G141" s="215" t="s">
        <v>154</v>
      </c>
      <c r="H141" s="216">
        <v>6</v>
      </c>
      <c r="I141" s="217"/>
      <c r="J141" s="218">
        <f>ROUND(I141*H141,2)</f>
        <v>0</v>
      </c>
      <c r="K141" s="219"/>
      <c r="L141" s="44"/>
      <c r="M141" s="220" t="s">
        <v>1</v>
      </c>
      <c r="N141" s="221" t="s">
        <v>40</v>
      </c>
      <c r="O141" s="91"/>
      <c r="P141" s="222">
        <f>O141*H141</f>
        <v>0</v>
      </c>
      <c r="Q141" s="222">
        <v>0.0019200000000000001</v>
      </c>
      <c r="R141" s="222">
        <f>Q141*H141</f>
        <v>0.011520000000000001</v>
      </c>
      <c r="S141" s="222">
        <v>0</v>
      </c>
      <c r="T141" s="22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4" t="s">
        <v>128</v>
      </c>
      <c r="AT141" s="224" t="s">
        <v>124</v>
      </c>
      <c r="AU141" s="224" t="s">
        <v>82</v>
      </c>
      <c r="AY141" s="17" t="s">
        <v>122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7" t="s">
        <v>80</v>
      </c>
      <c r="BK141" s="225">
        <f>ROUND(I141*H141,2)</f>
        <v>0</v>
      </c>
      <c r="BL141" s="17" t="s">
        <v>128</v>
      </c>
      <c r="BM141" s="224" t="s">
        <v>155</v>
      </c>
    </row>
    <row r="142" s="2" customFormat="1" ht="37.8" customHeight="1">
      <c r="A142" s="38"/>
      <c r="B142" s="39"/>
      <c r="C142" s="212" t="s">
        <v>156</v>
      </c>
      <c r="D142" s="212" t="s">
        <v>124</v>
      </c>
      <c r="E142" s="213" t="s">
        <v>157</v>
      </c>
      <c r="F142" s="214" t="s">
        <v>158</v>
      </c>
      <c r="G142" s="215" t="s">
        <v>159</v>
      </c>
      <c r="H142" s="216">
        <v>25.5</v>
      </c>
      <c r="I142" s="217"/>
      <c r="J142" s="218">
        <f>ROUND(I142*H142,2)</f>
        <v>0</v>
      </c>
      <c r="K142" s="219"/>
      <c r="L142" s="44"/>
      <c r="M142" s="220" t="s">
        <v>1</v>
      </c>
      <c r="N142" s="221" t="s">
        <v>40</v>
      </c>
      <c r="O142" s="91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4" t="s">
        <v>128</v>
      </c>
      <c r="AT142" s="224" t="s">
        <v>124</v>
      </c>
      <c r="AU142" s="224" t="s">
        <v>82</v>
      </c>
      <c r="AY142" s="17" t="s">
        <v>122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7" t="s">
        <v>80</v>
      </c>
      <c r="BK142" s="225">
        <f>ROUND(I142*H142,2)</f>
        <v>0</v>
      </c>
      <c r="BL142" s="17" t="s">
        <v>128</v>
      </c>
      <c r="BM142" s="224" t="s">
        <v>160</v>
      </c>
    </row>
    <row r="143" s="13" customFormat="1">
      <c r="A143" s="13"/>
      <c r="B143" s="226"/>
      <c r="C143" s="227"/>
      <c r="D143" s="228" t="s">
        <v>130</v>
      </c>
      <c r="E143" s="229" t="s">
        <v>1</v>
      </c>
      <c r="F143" s="230" t="s">
        <v>161</v>
      </c>
      <c r="G143" s="227"/>
      <c r="H143" s="231">
        <v>25.5</v>
      </c>
      <c r="I143" s="232"/>
      <c r="J143" s="227"/>
      <c r="K143" s="227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130</v>
      </c>
      <c r="AU143" s="237" t="s">
        <v>82</v>
      </c>
      <c r="AV143" s="13" t="s">
        <v>82</v>
      </c>
      <c r="AW143" s="13" t="s">
        <v>31</v>
      </c>
      <c r="AX143" s="13" t="s">
        <v>80</v>
      </c>
      <c r="AY143" s="237" t="s">
        <v>122</v>
      </c>
    </row>
    <row r="144" s="2" customFormat="1" ht="24.15" customHeight="1">
      <c r="A144" s="38"/>
      <c r="B144" s="39"/>
      <c r="C144" s="212" t="s">
        <v>149</v>
      </c>
      <c r="D144" s="212" t="s">
        <v>124</v>
      </c>
      <c r="E144" s="213" t="s">
        <v>162</v>
      </c>
      <c r="F144" s="214" t="s">
        <v>163</v>
      </c>
      <c r="G144" s="215" t="s">
        <v>159</v>
      </c>
      <c r="H144" s="216">
        <v>49.439999999999998</v>
      </c>
      <c r="I144" s="217"/>
      <c r="J144" s="218">
        <f>ROUND(I144*H144,2)</f>
        <v>0</v>
      </c>
      <c r="K144" s="219"/>
      <c r="L144" s="44"/>
      <c r="M144" s="220" t="s">
        <v>1</v>
      </c>
      <c r="N144" s="221" t="s">
        <v>40</v>
      </c>
      <c r="O144" s="91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4" t="s">
        <v>128</v>
      </c>
      <c r="AT144" s="224" t="s">
        <v>124</v>
      </c>
      <c r="AU144" s="224" t="s">
        <v>82</v>
      </c>
      <c r="AY144" s="17" t="s">
        <v>122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80</v>
      </c>
      <c r="BK144" s="225">
        <f>ROUND(I144*H144,2)</f>
        <v>0</v>
      </c>
      <c r="BL144" s="17" t="s">
        <v>128</v>
      </c>
      <c r="BM144" s="224" t="s">
        <v>164</v>
      </c>
    </row>
    <row r="145" s="14" customFormat="1">
      <c r="A145" s="14"/>
      <c r="B145" s="249"/>
      <c r="C145" s="250"/>
      <c r="D145" s="228" t="s">
        <v>130</v>
      </c>
      <c r="E145" s="251" t="s">
        <v>1</v>
      </c>
      <c r="F145" s="252" t="s">
        <v>165</v>
      </c>
      <c r="G145" s="250"/>
      <c r="H145" s="251" t="s">
        <v>1</v>
      </c>
      <c r="I145" s="253"/>
      <c r="J145" s="250"/>
      <c r="K145" s="250"/>
      <c r="L145" s="254"/>
      <c r="M145" s="255"/>
      <c r="N145" s="256"/>
      <c r="O145" s="256"/>
      <c r="P145" s="256"/>
      <c r="Q145" s="256"/>
      <c r="R145" s="256"/>
      <c r="S145" s="256"/>
      <c r="T145" s="25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8" t="s">
        <v>130</v>
      </c>
      <c r="AU145" s="258" t="s">
        <v>82</v>
      </c>
      <c r="AV145" s="14" t="s">
        <v>80</v>
      </c>
      <c r="AW145" s="14" t="s">
        <v>31</v>
      </c>
      <c r="AX145" s="14" t="s">
        <v>75</v>
      </c>
      <c r="AY145" s="258" t="s">
        <v>122</v>
      </c>
    </row>
    <row r="146" s="13" customFormat="1">
      <c r="A146" s="13"/>
      <c r="B146" s="226"/>
      <c r="C146" s="227"/>
      <c r="D146" s="228" t="s">
        <v>130</v>
      </c>
      <c r="E146" s="229" t="s">
        <v>1</v>
      </c>
      <c r="F146" s="230" t="s">
        <v>166</v>
      </c>
      <c r="G146" s="227"/>
      <c r="H146" s="231">
        <v>49.439999999999998</v>
      </c>
      <c r="I146" s="232"/>
      <c r="J146" s="227"/>
      <c r="K146" s="227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130</v>
      </c>
      <c r="AU146" s="237" t="s">
        <v>82</v>
      </c>
      <c r="AV146" s="13" t="s">
        <v>82</v>
      </c>
      <c r="AW146" s="13" t="s">
        <v>31</v>
      </c>
      <c r="AX146" s="13" t="s">
        <v>80</v>
      </c>
      <c r="AY146" s="237" t="s">
        <v>122</v>
      </c>
    </row>
    <row r="147" s="2" customFormat="1" ht="24.15" customHeight="1">
      <c r="A147" s="38"/>
      <c r="B147" s="39"/>
      <c r="C147" s="212" t="s">
        <v>167</v>
      </c>
      <c r="D147" s="212" t="s">
        <v>124</v>
      </c>
      <c r="E147" s="213" t="s">
        <v>168</v>
      </c>
      <c r="F147" s="214" t="s">
        <v>169</v>
      </c>
      <c r="G147" s="215" t="s">
        <v>159</v>
      </c>
      <c r="H147" s="216">
        <v>49.439999999999998</v>
      </c>
      <c r="I147" s="217"/>
      <c r="J147" s="218">
        <f>ROUND(I147*H147,2)</f>
        <v>0</v>
      </c>
      <c r="K147" s="219"/>
      <c r="L147" s="44"/>
      <c r="M147" s="220" t="s">
        <v>1</v>
      </c>
      <c r="N147" s="221" t="s">
        <v>40</v>
      </c>
      <c r="O147" s="91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4" t="s">
        <v>170</v>
      </c>
      <c r="AT147" s="224" t="s">
        <v>124</v>
      </c>
      <c r="AU147" s="224" t="s">
        <v>82</v>
      </c>
      <c r="AY147" s="17" t="s">
        <v>122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7" t="s">
        <v>80</v>
      </c>
      <c r="BK147" s="225">
        <f>ROUND(I147*H147,2)</f>
        <v>0</v>
      </c>
      <c r="BL147" s="17" t="s">
        <v>170</v>
      </c>
      <c r="BM147" s="224" t="s">
        <v>171</v>
      </c>
    </row>
    <row r="148" s="14" customFormat="1">
      <c r="A148" s="14"/>
      <c r="B148" s="249"/>
      <c r="C148" s="250"/>
      <c r="D148" s="228" t="s">
        <v>130</v>
      </c>
      <c r="E148" s="251" t="s">
        <v>1</v>
      </c>
      <c r="F148" s="252" t="s">
        <v>172</v>
      </c>
      <c r="G148" s="250"/>
      <c r="H148" s="251" t="s">
        <v>1</v>
      </c>
      <c r="I148" s="253"/>
      <c r="J148" s="250"/>
      <c r="K148" s="250"/>
      <c r="L148" s="254"/>
      <c r="M148" s="255"/>
      <c r="N148" s="256"/>
      <c r="O148" s="256"/>
      <c r="P148" s="256"/>
      <c r="Q148" s="256"/>
      <c r="R148" s="256"/>
      <c r="S148" s="256"/>
      <c r="T148" s="25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8" t="s">
        <v>130</v>
      </c>
      <c r="AU148" s="258" t="s">
        <v>82</v>
      </c>
      <c r="AV148" s="14" t="s">
        <v>80</v>
      </c>
      <c r="AW148" s="14" t="s">
        <v>31</v>
      </c>
      <c r="AX148" s="14" t="s">
        <v>75</v>
      </c>
      <c r="AY148" s="258" t="s">
        <v>122</v>
      </c>
    </row>
    <row r="149" s="13" customFormat="1">
      <c r="A149" s="13"/>
      <c r="B149" s="226"/>
      <c r="C149" s="227"/>
      <c r="D149" s="228" t="s">
        <v>130</v>
      </c>
      <c r="E149" s="229" t="s">
        <v>1</v>
      </c>
      <c r="F149" s="230" t="s">
        <v>166</v>
      </c>
      <c r="G149" s="227"/>
      <c r="H149" s="231">
        <v>49.439999999999998</v>
      </c>
      <c r="I149" s="232"/>
      <c r="J149" s="227"/>
      <c r="K149" s="227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130</v>
      </c>
      <c r="AU149" s="237" t="s">
        <v>82</v>
      </c>
      <c r="AV149" s="13" t="s">
        <v>82</v>
      </c>
      <c r="AW149" s="13" t="s">
        <v>31</v>
      </c>
      <c r="AX149" s="13" t="s">
        <v>80</v>
      </c>
      <c r="AY149" s="237" t="s">
        <v>122</v>
      </c>
    </row>
    <row r="150" s="2" customFormat="1" ht="16.5" customHeight="1">
      <c r="A150" s="38"/>
      <c r="B150" s="39"/>
      <c r="C150" s="212" t="s">
        <v>173</v>
      </c>
      <c r="D150" s="212" t="s">
        <v>124</v>
      </c>
      <c r="E150" s="213" t="s">
        <v>174</v>
      </c>
      <c r="F150" s="214" t="s">
        <v>175</v>
      </c>
      <c r="G150" s="215" t="s">
        <v>159</v>
      </c>
      <c r="H150" s="216">
        <v>25.5</v>
      </c>
      <c r="I150" s="217"/>
      <c r="J150" s="218">
        <f>ROUND(I150*H150,2)</f>
        <v>0</v>
      </c>
      <c r="K150" s="219"/>
      <c r="L150" s="44"/>
      <c r="M150" s="220" t="s">
        <v>1</v>
      </c>
      <c r="N150" s="221" t="s">
        <v>40</v>
      </c>
      <c r="O150" s="91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4" t="s">
        <v>128</v>
      </c>
      <c r="AT150" s="224" t="s">
        <v>124</v>
      </c>
      <c r="AU150" s="224" t="s">
        <v>82</v>
      </c>
      <c r="AY150" s="17" t="s">
        <v>122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7" t="s">
        <v>80</v>
      </c>
      <c r="BK150" s="225">
        <f>ROUND(I150*H150,2)</f>
        <v>0</v>
      </c>
      <c r="BL150" s="17" t="s">
        <v>128</v>
      </c>
      <c r="BM150" s="224" t="s">
        <v>176</v>
      </c>
    </row>
    <row r="151" s="13" customFormat="1">
      <c r="A151" s="13"/>
      <c r="B151" s="226"/>
      <c r="C151" s="227"/>
      <c r="D151" s="228" t="s">
        <v>130</v>
      </c>
      <c r="E151" s="229" t="s">
        <v>1</v>
      </c>
      <c r="F151" s="230" t="s">
        <v>161</v>
      </c>
      <c r="G151" s="227"/>
      <c r="H151" s="231">
        <v>25.5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130</v>
      </c>
      <c r="AU151" s="237" t="s">
        <v>82</v>
      </c>
      <c r="AV151" s="13" t="s">
        <v>82</v>
      </c>
      <c r="AW151" s="13" t="s">
        <v>31</v>
      </c>
      <c r="AX151" s="13" t="s">
        <v>80</v>
      </c>
      <c r="AY151" s="237" t="s">
        <v>122</v>
      </c>
    </row>
    <row r="152" s="2" customFormat="1" ht="33" customHeight="1">
      <c r="A152" s="38"/>
      <c r="B152" s="39"/>
      <c r="C152" s="212" t="s">
        <v>177</v>
      </c>
      <c r="D152" s="212" t="s">
        <v>124</v>
      </c>
      <c r="E152" s="213" t="s">
        <v>178</v>
      </c>
      <c r="F152" s="214" t="s">
        <v>179</v>
      </c>
      <c r="G152" s="215" t="s">
        <v>180</v>
      </c>
      <c r="H152" s="216">
        <v>51</v>
      </c>
      <c r="I152" s="217"/>
      <c r="J152" s="218">
        <f>ROUND(I152*H152,2)</f>
        <v>0</v>
      </c>
      <c r="K152" s="219"/>
      <c r="L152" s="44"/>
      <c r="M152" s="220" t="s">
        <v>1</v>
      </c>
      <c r="N152" s="221" t="s">
        <v>40</v>
      </c>
      <c r="O152" s="91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4" t="s">
        <v>128</v>
      </c>
      <c r="AT152" s="224" t="s">
        <v>124</v>
      </c>
      <c r="AU152" s="224" t="s">
        <v>82</v>
      </c>
      <c r="AY152" s="17" t="s">
        <v>122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80</v>
      </c>
      <c r="BK152" s="225">
        <f>ROUND(I152*H152,2)</f>
        <v>0</v>
      </c>
      <c r="BL152" s="17" t="s">
        <v>128</v>
      </c>
      <c r="BM152" s="224" t="s">
        <v>181</v>
      </c>
    </row>
    <row r="153" s="13" customFormat="1">
      <c r="A153" s="13"/>
      <c r="B153" s="226"/>
      <c r="C153" s="227"/>
      <c r="D153" s="228" t="s">
        <v>130</v>
      </c>
      <c r="E153" s="229" t="s">
        <v>1</v>
      </c>
      <c r="F153" s="230" t="s">
        <v>182</v>
      </c>
      <c r="G153" s="227"/>
      <c r="H153" s="231">
        <v>51</v>
      </c>
      <c r="I153" s="232"/>
      <c r="J153" s="227"/>
      <c r="K153" s="227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130</v>
      </c>
      <c r="AU153" s="237" t="s">
        <v>82</v>
      </c>
      <c r="AV153" s="13" t="s">
        <v>82</v>
      </c>
      <c r="AW153" s="13" t="s">
        <v>31</v>
      </c>
      <c r="AX153" s="13" t="s">
        <v>80</v>
      </c>
      <c r="AY153" s="237" t="s">
        <v>122</v>
      </c>
    </row>
    <row r="154" s="2" customFormat="1" ht="24.15" customHeight="1">
      <c r="A154" s="38"/>
      <c r="B154" s="39"/>
      <c r="C154" s="212" t="s">
        <v>8</v>
      </c>
      <c r="D154" s="212" t="s">
        <v>124</v>
      </c>
      <c r="E154" s="213" t="s">
        <v>183</v>
      </c>
      <c r="F154" s="214" t="s">
        <v>184</v>
      </c>
      <c r="G154" s="215" t="s">
        <v>159</v>
      </c>
      <c r="H154" s="216">
        <v>12</v>
      </c>
      <c r="I154" s="217"/>
      <c r="J154" s="218">
        <f>ROUND(I154*H154,2)</f>
        <v>0</v>
      </c>
      <c r="K154" s="219"/>
      <c r="L154" s="44"/>
      <c r="M154" s="220" t="s">
        <v>1</v>
      </c>
      <c r="N154" s="221" t="s">
        <v>40</v>
      </c>
      <c r="O154" s="91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4" t="s">
        <v>128</v>
      </c>
      <c r="AT154" s="224" t="s">
        <v>124</v>
      </c>
      <c r="AU154" s="224" t="s">
        <v>82</v>
      </c>
      <c r="AY154" s="17" t="s">
        <v>122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7" t="s">
        <v>80</v>
      </c>
      <c r="BK154" s="225">
        <f>ROUND(I154*H154,2)</f>
        <v>0</v>
      </c>
      <c r="BL154" s="17" t="s">
        <v>128</v>
      </c>
      <c r="BM154" s="224" t="s">
        <v>185</v>
      </c>
    </row>
    <row r="155" s="13" customFormat="1">
      <c r="A155" s="13"/>
      <c r="B155" s="226"/>
      <c r="C155" s="227"/>
      <c r="D155" s="228" t="s">
        <v>130</v>
      </c>
      <c r="E155" s="229" t="s">
        <v>1</v>
      </c>
      <c r="F155" s="230" t="s">
        <v>186</v>
      </c>
      <c r="G155" s="227"/>
      <c r="H155" s="231">
        <v>12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130</v>
      </c>
      <c r="AU155" s="237" t="s">
        <v>82</v>
      </c>
      <c r="AV155" s="13" t="s">
        <v>82</v>
      </c>
      <c r="AW155" s="13" t="s">
        <v>31</v>
      </c>
      <c r="AX155" s="13" t="s">
        <v>80</v>
      </c>
      <c r="AY155" s="237" t="s">
        <v>122</v>
      </c>
    </row>
    <row r="156" s="12" customFormat="1" ht="22.8" customHeight="1">
      <c r="A156" s="12"/>
      <c r="B156" s="196"/>
      <c r="C156" s="197"/>
      <c r="D156" s="198" t="s">
        <v>74</v>
      </c>
      <c r="E156" s="210" t="s">
        <v>82</v>
      </c>
      <c r="F156" s="210" t="s">
        <v>187</v>
      </c>
      <c r="G156" s="197"/>
      <c r="H156" s="197"/>
      <c r="I156" s="200"/>
      <c r="J156" s="211">
        <f>BK156</f>
        <v>0</v>
      </c>
      <c r="K156" s="197"/>
      <c r="L156" s="202"/>
      <c r="M156" s="203"/>
      <c r="N156" s="204"/>
      <c r="O156" s="204"/>
      <c r="P156" s="205">
        <f>SUM(P157:P182)</f>
        <v>0</v>
      </c>
      <c r="Q156" s="204"/>
      <c r="R156" s="205">
        <f>SUM(R157:R182)</f>
        <v>19.86734581</v>
      </c>
      <c r="S156" s="204"/>
      <c r="T156" s="206">
        <f>SUM(T157:T182)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7" t="s">
        <v>80</v>
      </c>
      <c r="AT156" s="208" t="s">
        <v>74</v>
      </c>
      <c r="AU156" s="208" t="s">
        <v>80</v>
      </c>
      <c r="AY156" s="207" t="s">
        <v>122</v>
      </c>
      <c r="BK156" s="209">
        <f>SUM(BK157:BK182)</f>
        <v>0</v>
      </c>
    </row>
    <row r="157" s="2" customFormat="1" ht="24.15" customHeight="1">
      <c r="A157" s="38"/>
      <c r="B157" s="39"/>
      <c r="C157" s="212" t="s">
        <v>188</v>
      </c>
      <c r="D157" s="212" t="s">
        <v>124</v>
      </c>
      <c r="E157" s="213" t="s">
        <v>189</v>
      </c>
      <c r="F157" s="214" t="s">
        <v>190</v>
      </c>
      <c r="G157" s="215" t="s">
        <v>127</v>
      </c>
      <c r="H157" s="216">
        <v>18.355</v>
      </c>
      <c r="I157" s="217"/>
      <c r="J157" s="218">
        <f>ROUND(I157*H157,2)</f>
        <v>0</v>
      </c>
      <c r="K157" s="219"/>
      <c r="L157" s="44"/>
      <c r="M157" s="220" t="s">
        <v>1</v>
      </c>
      <c r="N157" s="221" t="s">
        <v>40</v>
      </c>
      <c r="O157" s="91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4" t="s">
        <v>128</v>
      </c>
      <c r="AT157" s="224" t="s">
        <v>124</v>
      </c>
      <c r="AU157" s="224" t="s">
        <v>82</v>
      </c>
      <c r="AY157" s="17" t="s">
        <v>122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7" t="s">
        <v>80</v>
      </c>
      <c r="BK157" s="225">
        <f>ROUND(I157*H157,2)</f>
        <v>0</v>
      </c>
      <c r="BL157" s="17" t="s">
        <v>128</v>
      </c>
      <c r="BM157" s="224" t="s">
        <v>191</v>
      </c>
    </row>
    <row r="158" s="13" customFormat="1">
      <c r="A158" s="13"/>
      <c r="B158" s="226"/>
      <c r="C158" s="227"/>
      <c r="D158" s="228" t="s">
        <v>130</v>
      </c>
      <c r="E158" s="229" t="s">
        <v>1</v>
      </c>
      <c r="F158" s="230" t="s">
        <v>192</v>
      </c>
      <c r="G158" s="227"/>
      <c r="H158" s="231">
        <v>18.355</v>
      </c>
      <c r="I158" s="232"/>
      <c r="J158" s="227"/>
      <c r="K158" s="227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130</v>
      </c>
      <c r="AU158" s="237" t="s">
        <v>82</v>
      </c>
      <c r="AV158" s="13" t="s">
        <v>82</v>
      </c>
      <c r="AW158" s="13" t="s">
        <v>31</v>
      </c>
      <c r="AX158" s="13" t="s">
        <v>80</v>
      </c>
      <c r="AY158" s="237" t="s">
        <v>122</v>
      </c>
    </row>
    <row r="159" s="2" customFormat="1" ht="16.5" customHeight="1">
      <c r="A159" s="38"/>
      <c r="B159" s="39"/>
      <c r="C159" s="238" t="s">
        <v>193</v>
      </c>
      <c r="D159" s="238" t="s">
        <v>146</v>
      </c>
      <c r="E159" s="239" t="s">
        <v>194</v>
      </c>
      <c r="F159" s="240" t="s">
        <v>195</v>
      </c>
      <c r="G159" s="241" t="s">
        <v>159</v>
      </c>
      <c r="H159" s="242">
        <v>3.1659999999999999</v>
      </c>
      <c r="I159" s="243"/>
      <c r="J159" s="244">
        <f>ROUND(I159*H159,2)</f>
        <v>0</v>
      </c>
      <c r="K159" s="245"/>
      <c r="L159" s="246"/>
      <c r="M159" s="247" t="s">
        <v>1</v>
      </c>
      <c r="N159" s="248" t="s">
        <v>40</v>
      </c>
      <c r="O159" s="91"/>
      <c r="P159" s="222">
        <f>O159*H159</f>
        <v>0</v>
      </c>
      <c r="Q159" s="222">
        <v>2.4289999999999998</v>
      </c>
      <c r="R159" s="222">
        <f>Q159*H159</f>
        <v>7.6902139999999992</v>
      </c>
      <c r="S159" s="222">
        <v>0</v>
      </c>
      <c r="T159" s="22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4" t="s">
        <v>149</v>
      </c>
      <c r="AT159" s="224" t="s">
        <v>146</v>
      </c>
      <c r="AU159" s="224" t="s">
        <v>82</v>
      </c>
      <c r="AY159" s="17" t="s">
        <v>122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80</v>
      </c>
      <c r="BK159" s="225">
        <f>ROUND(I159*H159,2)</f>
        <v>0</v>
      </c>
      <c r="BL159" s="17" t="s">
        <v>128</v>
      </c>
      <c r="BM159" s="224" t="s">
        <v>196</v>
      </c>
    </row>
    <row r="160" s="13" customFormat="1">
      <c r="A160" s="13"/>
      <c r="B160" s="226"/>
      <c r="C160" s="227"/>
      <c r="D160" s="228" t="s">
        <v>130</v>
      </c>
      <c r="E160" s="227"/>
      <c r="F160" s="230" t="s">
        <v>197</v>
      </c>
      <c r="G160" s="227"/>
      <c r="H160" s="231">
        <v>3.1659999999999999</v>
      </c>
      <c r="I160" s="232"/>
      <c r="J160" s="227"/>
      <c r="K160" s="227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130</v>
      </c>
      <c r="AU160" s="237" t="s">
        <v>82</v>
      </c>
      <c r="AV160" s="13" t="s">
        <v>82</v>
      </c>
      <c r="AW160" s="13" t="s">
        <v>4</v>
      </c>
      <c r="AX160" s="13" t="s">
        <v>80</v>
      </c>
      <c r="AY160" s="237" t="s">
        <v>122</v>
      </c>
    </row>
    <row r="161" s="2" customFormat="1" ht="33" customHeight="1">
      <c r="A161" s="38"/>
      <c r="B161" s="39"/>
      <c r="C161" s="212" t="s">
        <v>198</v>
      </c>
      <c r="D161" s="212" t="s">
        <v>124</v>
      </c>
      <c r="E161" s="213" t="s">
        <v>199</v>
      </c>
      <c r="F161" s="214" t="s">
        <v>200</v>
      </c>
      <c r="G161" s="215" t="s">
        <v>127</v>
      </c>
      <c r="H161" s="216">
        <v>18.355</v>
      </c>
      <c r="I161" s="217"/>
      <c r="J161" s="218">
        <f>ROUND(I161*H161,2)</f>
        <v>0</v>
      </c>
      <c r="K161" s="219"/>
      <c r="L161" s="44"/>
      <c r="M161" s="220" t="s">
        <v>1</v>
      </c>
      <c r="N161" s="221" t="s">
        <v>40</v>
      </c>
      <c r="O161" s="91"/>
      <c r="P161" s="222">
        <f>O161*H161</f>
        <v>0</v>
      </c>
      <c r="Q161" s="222">
        <v>0.01899</v>
      </c>
      <c r="R161" s="222">
        <f>Q161*H161</f>
        <v>0.34856144999999999</v>
      </c>
      <c r="S161" s="222">
        <v>0</v>
      </c>
      <c r="T161" s="22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4" t="s">
        <v>128</v>
      </c>
      <c r="AT161" s="224" t="s">
        <v>124</v>
      </c>
      <c r="AU161" s="224" t="s">
        <v>82</v>
      </c>
      <c r="AY161" s="17" t="s">
        <v>122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7" t="s">
        <v>80</v>
      </c>
      <c r="BK161" s="225">
        <f>ROUND(I161*H161,2)</f>
        <v>0</v>
      </c>
      <c r="BL161" s="17" t="s">
        <v>128</v>
      </c>
      <c r="BM161" s="224" t="s">
        <v>201</v>
      </c>
    </row>
    <row r="162" s="13" customFormat="1">
      <c r="A162" s="13"/>
      <c r="B162" s="226"/>
      <c r="C162" s="227"/>
      <c r="D162" s="228" t="s">
        <v>130</v>
      </c>
      <c r="E162" s="229" t="s">
        <v>1</v>
      </c>
      <c r="F162" s="230" t="s">
        <v>192</v>
      </c>
      <c r="G162" s="227"/>
      <c r="H162" s="231">
        <v>18.355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130</v>
      </c>
      <c r="AU162" s="237" t="s">
        <v>82</v>
      </c>
      <c r="AV162" s="13" t="s">
        <v>82</v>
      </c>
      <c r="AW162" s="13" t="s">
        <v>31</v>
      </c>
      <c r="AX162" s="13" t="s">
        <v>80</v>
      </c>
      <c r="AY162" s="237" t="s">
        <v>122</v>
      </c>
    </row>
    <row r="163" s="2" customFormat="1" ht="24.15" customHeight="1">
      <c r="A163" s="38"/>
      <c r="B163" s="39"/>
      <c r="C163" s="212" t="s">
        <v>202</v>
      </c>
      <c r="D163" s="212" t="s">
        <v>124</v>
      </c>
      <c r="E163" s="213" t="s">
        <v>203</v>
      </c>
      <c r="F163" s="214" t="s">
        <v>204</v>
      </c>
      <c r="G163" s="215" t="s">
        <v>139</v>
      </c>
      <c r="H163" s="216">
        <v>4.5</v>
      </c>
      <c r="I163" s="217"/>
      <c r="J163" s="218">
        <f>ROUND(I163*H163,2)</f>
        <v>0</v>
      </c>
      <c r="K163" s="219"/>
      <c r="L163" s="44"/>
      <c r="M163" s="220" t="s">
        <v>1</v>
      </c>
      <c r="N163" s="221" t="s">
        <v>40</v>
      </c>
      <c r="O163" s="91"/>
      <c r="P163" s="222">
        <f>O163*H163</f>
        <v>0</v>
      </c>
      <c r="Q163" s="222">
        <v>0.00033</v>
      </c>
      <c r="R163" s="222">
        <f>Q163*H163</f>
        <v>0.001485</v>
      </c>
      <c r="S163" s="222">
        <v>0</v>
      </c>
      <c r="T163" s="22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4" t="s">
        <v>128</v>
      </c>
      <c r="AT163" s="224" t="s">
        <v>124</v>
      </c>
      <c r="AU163" s="224" t="s">
        <v>82</v>
      </c>
      <c r="AY163" s="17" t="s">
        <v>122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7" t="s">
        <v>80</v>
      </c>
      <c r="BK163" s="225">
        <f>ROUND(I163*H163,2)</f>
        <v>0</v>
      </c>
      <c r="BL163" s="17" t="s">
        <v>128</v>
      </c>
      <c r="BM163" s="224" t="s">
        <v>205</v>
      </c>
    </row>
    <row r="164" s="13" customFormat="1">
      <c r="A164" s="13"/>
      <c r="B164" s="226"/>
      <c r="C164" s="227"/>
      <c r="D164" s="228" t="s">
        <v>130</v>
      </c>
      <c r="E164" s="229" t="s">
        <v>1</v>
      </c>
      <c r="F164" s="230" t="s">
        <v>206</v>
      </c>
      <c r="G164" s="227"/>
      <c r="H164" s="231">
        <v>4.5</v>
      </c>
      <c r="I164" s="232"/>
      <c r="J164" s="227"/>
      <c r="K164" s="227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130</v>
      </c>
      <c r="AU164" s="237" t="s">
        <v>82</v>
      </c>
      <c r="AV164" s="13" t="s">
        <v>82</v>
      </c>
      <c r="AW164" s="13" t="s">
        <v>31</v>
      </c>
      <c r="AX164" s="13" t="s">
        <v>80</v>
      </c>
      <c r="AY164" s="237" t="s">
        <v>122</v>
      </c>
    </row>
    <row r="165" s="2" customFormat="1" ht="24.15" customHeight="1">
      <c r="A165" s="38"/>
      <c r="B165" s="39"/>
      <c r="C165" s="212" t="s">
        <v>207</v>
      </c>
      <c r="D165" s="212" t="s">
        <v>124</v>
      </c>
      <c r="E165" s="213" t="s">
        <v>208</v>
      </c>
      <c r="F165" s="214" t="s">
        <v>209</v>
      </c>
      <c r="G165" s="215" t="s">
        <v>139</v>
      </c>
      <c r="H165" s="216">
        <v>48</v>
      </c>
      <c r="I165" s="217"/>
      <c r="J165" s="218">
        <f>ROUND(I165*H165,2)</f>
        <v>0</v>
      </c>
      <c r="K165" s="219"/>
      <c r="L165" s="44"/>
      <c r="M165" s="220" t="s">
        <v>1</v>
      </c>
      <c r="N165" s="221" t="s">
        <v>40</v>
      </c>
      <c r="O165" s="91"/>
      <c r="P165" s="222">
        <f>O165*H165</f>
        <v>0</v>
      </c>
      <c r="Q165" s="222">
        <v>0.00016000000000000001</v>
      </c>
      <c r="R165" s="222">
        <f>Q165*H165</f>
        <v>0.0076800000000000011</v>
      </c>
      <c r="S165" s="222">
        <v>0</v>
      </c>
      <c r="T165" s="22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4" t="s">
        <v>128</v>
      </c>
      <c r="AT165" s="224" t="s">
        <v>124</v>
      </c>
      <c r="AU165" s="224" t="s">
        <v>82</v>
      </c>
      <c r="AY165" s="17" t="s">
        <v>122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7" t="s">
        <v>80</v>
      </c>
      <c r="BK165" s="225">
        <f>ROUND(I165*H165,2)</f>
        <v>0</v>
      </c>
      <c r="BL165" s="17" t="s">
        <v>128</v>
      </c>
      <c r="BM165" s="224" t="s">
        <v>210</v>
      </c>
    </row>
    <row r="166" s="13" customFormat="1">
      <c r="A166" s="13"/>
      <c r="B166" s="226"/>
      <c r="C166" s="227"/>
      <c r="D166" s="228" t="s">
        <v>130</v>
      </c>
      <c r="E166" s="229" t="s">
        <v>1</v>
      </c>
      <c r="F166" s="230" t="s">
        <v>144</v>
      </c>
      <c r="G166" s="227"/>
      <c r="H166" s="231">
        <v>48</v>
      </c>
      <c r="I166" s="232"/>
      <c r="J166" s="227"/>
      <c r="K166" s="227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130</v>
      </c>
      <c r="AU166" s="237" t="s">
        <v>82</v>
      </c>
      <c r="AV166" s="13" t="s">
        <v>82</v>
      </c>
      <c r="AW166" s="13" t="s">
        <v>31</v>
      </c>
      <c r="AX166" s="13" t="s">
        <v>80</v>
      </c>
      <c r="AY166" s="237" t="s">
        <v>122</v>
      </c>
    </row>
    <row r="167" s="2" customFormat="1" ht="24.15" customHeight="1">
      <c r="A167" s="38"/>
      <c r="B167" s="39"/>
      <c r="C167" s="212" t="s">
        <v>211</v>
      </c>
      <c r="D167" s="212" t="s">
        <v>124</v>
      </c>
      <c r="E167" s="213" t="s">
        <v>212</v>
      </c>
      <c r="F167" s="214" t="s">
        <v>213</v>
      </c>
      <c r="G167" s="215" t="s">
        <v>139</v>
      </c>
      <c r="H167" s="216">
        <v>26.399999999999999</v>
      </c>
      <c r="I167" s="217"/>
      <c r="J167" s="218">
        <f>ROUND(I167*H167,2)</f>
        <v>0</v>
      </c>
      <c r="K167" s="219"/>
      <c r="L167" s="44"/>
      <c r="M167" s="220" t="s">
        <v>1</v>
      </c>
      <c r="N167" s="221" t="s">
        <v>40</v>
      </c>
      <c r="O167" s="91"/>
      <c r="P167" s="222">
        <f>O167*H167</f>
        <v>0</v>
      </c>
      <c r="Q167" s="222">
        <v>0.00032000000000000003</v>
      </c>
      <c r="R167" s="222">
        <f>Q167*H167</f>
        <v>0.0084480000000000006</v>
      </c>
      <c r="S167" s="222">
        <v>0</v>
      </c>
      <c r="T167" s="22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4" t="s">
        <v>128</v>
      </c>
      <c r="AT167" s="224" t="s">
        <v>124</v>
      </c>
      <c r="AU167" s="224" t="s">
        <v>82</v>
      </c>
      <c r="AY167" s="17" t="s">
        <v>122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7" t="s">
        <v>80</v>
      </c>
      <c r="BK167" s="225">
        <f>ROUND(I167*H167,2)</f>
        <v>0</v>
      </c>
      <c r="BL167" s="17" t="s">
        <v>128</v>
      </c>
      <c r="BM167" s="224" t="s">
        <v>214</v>
      </c>
    </row>
    <row r="168" s="13" customFormat="1">
      <c r="A168" s="13"/>
      <c r="B168" s="226"/>
      <c r="C168" s="227"/>
      <c r="D168" s="228" t="s">
        <v>130</v>
      </c>
      <c r="E168" s="229" t="s">
        <v>1</v>
      </c>
      <c r="F168" s="230" t="s">
        <v>215</v>
      </c>
      <c r="G168" s="227"/>
      <c r="H168" s="231">
        <v>26.399999999999999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130</v>
      </c>
      <c r="AU168" s="237" t="s">
        <v>82</v>
      </c>
      <c r="AV168" s="13" t="s">
        <v>82</v>
      </c>
      <c r="AW168" s="13" t="s">
        <v>31</v>
      </c>
      <c r="AX168" s="13" t="s">
        <v>80</v>
      </c>
      <c r="AY168" s="237" t="s">
        <v>122</v>
      </c>
    </row>
    <row r="169" s="2" customFormat="1" ht="33" customHeight="1">
      <c r="A169" s="38"/>
      <c r="B169" s="39"/>
      <c r="C169" s="212" t="s">
        <v>216</v>
      </c>
      <c r="D169" s="212" t="s">
        <v>124</v>
      </c>
      <c r="E169" s="213" t="s">
        <v>217</v>
      </c>
      <c r="F169" s="214" t="s">
        <v>218</v>
      </c>
      <c r="G169" s="215" t="s">
        <v>219</v>
      </c>
      <c r="H169" s="216">
        <v>15</v>
      </c>
      <c r="I169" s="217"/>
      <c r="J169" s="218">
        <f>ROUND(I169*H169,2)</f>
        <v>0</v>
      </c>
      <c r="K169" s="219"/>
      <c r="L169" s="44"/>
      <c r="M169" s="220" t="s">
        <v>1</v>
      </c>
      <c r="N169" s="221" t="s">
        <v>40</v>
      </c>
      <c r="O169" s="91"/>
      <c r="P169" s="222">
        <f>O169*H169</f>
        <v>0</v>
      </c>
      <c r="Q169" s="222">
        <v>0.00013999999999999999</v>
      </c>
      <c r="R169" s="222">
        <f>Q169*H169</f>
        <v>0.0020999999999999999</v>
      </c>
      <c r="S169" s="222">
        <v>0</v>
      </c>
      <c r="T169" s="22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4" t="s">
        <v>128</v>
      </c>
      <c r="AT169" s="224" t="s">
        <v>124</v>
      </c>
      <c r="AU169" s="224" t="s">
        <v>82</v>
      </c>
      <c r="AY169" s="17" t="s">
        <v>122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7" t="s">
        <v>80</v>
      </c>
      <c r="BK169" s="225">
        <f>ROUND(I169*H169,2)</f>
        <v>0</v>
      </c>
      <c r="BL169" s="17" t="s">
        <v>128</v>
      </c>
      <c r="BM169" s="224" t="s">
        <v>220</v>
      </c>
    </row>
    <row r="170" s="13" customFormat="1">
      <c r="A170" s="13"/>
      <c r="B170" s="226"/>
      <c r="C170" s="227"/>
      <c r="D170" s="228" t="s">
        <v>130</v>
      </c>
      <c r="E170" s="229" t="s">
        <v>1</v>
      </c>
      <c r="F170" s="230" t="s">
        <v>221</v>
      </c>
      <c r="G170" s="227"/>
      <c r="H170" s="231">
        <v>15</v>
      </c>
      <c r="I170" s="232"/>
      <c r="J170" s="227"/>
      <c r="K170" s="227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130</v>
      </c>
      <c r="AU170" s="237" t="s">
        <v>82</v>
      </c>
      <c r="AV170" s="13" t="s">
        <v>82</v>
      </c>
      <c r="AW170" s="13" t="s">
        <v>31</v>
      </c>
      <c r="AX170" s="13" t="s">
        <v>75</v>
      </c>
      <c r="AY170" s="237" t="s">
        <v>122</v>
      </c>
    </row>
    <row r="171" s="15" customFormat="1">
      <c r="A171" s="15"/>
      <c r="B171" s="259"/>
      <c r="C171" s="260"/>
      <c r="D171" s="228" t="s">
        <v>130</v>
      </c>
      <c r="E171" s="261" t="s">
        <v>1</v>
      </c>
      <c r="F171" s="262" t="s">
        <v>222</v>
      </c>
      <c r="G171" s="260"/>
      <c r="H171" s="263">
        <v>15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9" t="s">
        <v>130</v>
      </c>
      <c r="AU171" s="269" t="s">
        <v>82</v>
      </c>
      <c r="AV171" s="15" t="s">
        <v>128</v>
      </c>
      <c r="AW171" s="15" t="s">
        <v>31</v>
      </c>
      <c r="AX171" s="15" t="s">
        <v>80</v>
      </c>
      <c r="AY171" s="269" t="s">
        <v>122</v>
      </c>
    </row>
    <row r="172" s="2" customFormat="1" ht="21.75" customHeight="1">
      <c r="A172" s="38"/>
      <c r="B172" s="39"/>
      <c r="C172" s="238" t="s">
        <v>223</v>
      </c>
      <c r="D172" s="238" t="s">
        <v>146</v>
      </c>
      <c r="E172" s="239" t="s">
        <v>224</v>
      </c>
      <c r="F172" s="240" t="s">
        <v>225</v>
      </c>
      <c r="G172" s="241" t="s">
        <v>226</v>
      </c>
      <c r="H172" s="242">
        <v>25</v>
      </c>
      <c r="I172" s="243"/>
      <c r="J172" s="244">
        <f>ROUND(I172*H172,2)</f>
        <v>0</v>
      </c>
      <c r="K172" s="245"/>
      <c r="L172" s="246"/>
      <c r="M172" s="247" t="s">
        <v>1</v>
      </c>
      <c r="N172" s="248" t="s">
        <v>40</v>
      </c>
      <c r="O172" s="91"/>
      <c r="P172" s="222">
        <f>O172*H172</f>
        <v>0</v>
      </c>
      <c r="Q172" s="222">
        <v>0.001</v>
      </c>
      <c r="R172" s="222">
        <f>Q172*H172</f>
        <v>0.025000000000000001</v>
      </c>
      <c r="S172" s="222">
        <v>0</v>
      </c>
      <c r="T172" s="223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4" t="s">
        <v>149</v>
      </c>
      <c r="AT172" s="224" t="s">
        <v>146</v>
      </c>
      <c r="AU172" s="224" t="s">
        <v>82</v>
      </c>
      <c r="AY172" s="17" t="s">
        <v>122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7" t="s">
        <v>80</v>
      </c>
      <c r="BK172" s="225">
        <f>ROUND(I172*H172,2)</f>
        <v>0</v>
      </c>
      <c r="BL172" s="17" t="s">
        <v>128</v>
      </c>
      <c r="BM172" s="224" t="s">
        <v>227</v>
      </c>
    </row>
    <row r="173" s="2" customFormat="1" ht="21.75" customHeight="1">
      <c r="A173" s="38"/>
      <c r="B173" s="39"/>
      <c r="C173" s="238" t="s">
        <v>7</v>
      </c>
      <c r="D173" s="238" t="s">
        <v>146</v>
      </c>
      <c r="E173" s="239" t="s">
        <v>228</v>
      </c>
      <c r="F173" s="240" t="s">
        <v>229</v>
      </c>
      <c r="G173" s="241" t="s">
        <v>159</v>
      </c>
      <c r="H173" s="242">
        <v>3</v>
      </c>
      <c r="I173" s="243"/>
      <c r="J173" s="244">
        <f>ROUND(I173*H173,2)</f>
        <v>0</v>
      </c>
      <c r="K173" s="245"/>
      <c r="L173" s="246"/>
      <c r="M173" s="247" t="s">
        <v>1</v>
      </c>
      <c r="N173" s="248" t="s">
        <v>40</v>
      </c>
      <c r="O173" s="91"/>
      <c r="P173" s="222">
        <f>O173*H173</f>
        <v>0</v>
      </c>
      <c r="Q173" s="222">
        <v>2.4289999999999998</v>
      </c>
      <c r="R173" s="222">
        <f>Q173*H173</f>
        <v>7.286999999999999</v>
      </c>
      <c r="S173" s="222">
        <v>0</v>
      </c>
      <c r="T173" s="22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4" t="s">
        <v>149</v>
      </c>
      <c r="AT173" s="224" t="s">
        <v>146</v>
      </c>
      <c r="AU173" s="224" t="s">
        <v>82</v>
      </c>
      <c r="AY173" s="17" t="s">
        <v>122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7" t="s">
        <v>80</v>
      </c>
      <c r="BK173" s="225">
        <f>ROUND(I173*H173,2)</f>
        <v>0</v>
      </c>
      <c r="BL173" s="17" t="s">
        <v>128</v>
      </c>
      <c r="BM173" s="224" t="s">
        <v>230</v>
      </c>
    </row>
    <row r="174" s="13" customFormat="1">
      <c r="A174" s="13"/>
      <c r="B174" s="226"/>
      <c r="C174" s="227"/>
      <c r="D174" s="228" t="s">
        <v>130</v>
      </c>
      <c r="E174" s="229" t="s">
        <v>1</v>
      </c>
      <c r="F174" s="230" t="s">
        <v>231</v>
      </c>
      <c r="G174" s="227"/>
      <c r="H174" s="231">
        <v>3</v>
      </c>
      <c r="I174" s="232"/>
      <c r="J174" s="227"/>
      <c r="K174" s="227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130</v>
      </c>
      <c r="AU174" s="237" t="s">
        <v>82</v>
      </c>
      <c r="AV174" s="13" t="s">
        <v>82</v>
      </c>
      <c r="AW174" s="13" t="s">
        <v>31</v>
      </c>
      <c r="AX174" s="13" t="s">
        <v>80</v>
      </c>
      <c r="AY174" s="237" t="s">
        <v>122</v>
      </c>
    </row>
    <row r="175" s="2" customFormat="1" ht="24.15" customHeight="1">
      <c r="A175" s="38"/>
      <c r="B175" s="39"/>
      <c r="C175" s="212" t="s">
        <v>232</v>
      </c>
      <c r="D175" s="212" t="s">
        <v>124</v>
      </c>
      <c r="E175" s="213" t="s">
        <v>233</v>
      </c>
      <c r="F175" s="214" t="s">
        <v>234</v>
      </c>
      <c r="G175" s="215" t="s">
        <v>139</v>
      </c>
      <c r="H175" s="216">
        <v>55</v>
      </c>
      <c r="I175" s="217"/>
      <c r="J175" s="218">
        <f>ROUND(I175*H175,2)</f>
        <v>0</v>
      </c>
      <c r="K175" s="219"/>
      <c r="L175" s="44"/>
      <c r="M175" s="220" t="s">
        <v>1</v>
      </c>
      <c r="N175" s="221" t="s">
        <v>40</v>
      </c>
      <c r="O175" s="91"/>
      <c r="P175" s="222">
        <f>O175*H175</f>
        <v>0</v>
      </c>
      <c r="Q175" s="222">
        <v>0.03739</v>
      </c>
      <c r="R175" s="222">
        <f>Q175*H175</f>
        <v>2.0564499999999999</v>
      </c>
      <c r="S175" s="222">
        <v>0</v>
      </c>
      <c r="T175" s="22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4" t="s">
        <v>128</v>
      </c>
      <c r="AT175" s="224" t="s">
        <v>124</v>
      </c>
      <c r="AU175" s="224" t="s">
        <v>82</v>
      </c>
      <c r="AY175" s="17" t="s">
        <v>122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7" t="s">
        <v>80</v>
      </c>
      <c r="BK175" s="225">
        <f>ROUND(I175*H175,2)</f>
        <v>0</v>
      </c>
      <c r="BL175" s="17" t="s">
        <v>128</v>
      </c>
      <c r="BM175" s="224" t="s">
        <v>235</v>
      </c>
    </row>
    <row r="176" s="13" customFormat="1">
      <c r="A176" s="13"/>
      <c r="B176" s="226"/>
      <c r="C176" s="227"/>
      <c r="D176" s="228" t="s">
        <v>130</v>
      </c>
      <c r="E176" s="229" t="s">
        <v>1</v>
      </c>
      <c r="F176" s="230" t="s">
        <v>236</v>
      </c>
      <c r="G176" s="227"/>
      <c r="H176" s="231">
        <v>55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130</v>
      </c>
      <c r="AU176" s="237" t="s">
        <v>82</v>
      </c>
      <c r="AV176" s="13" t="s">
        <v>82</v>
      </c>
      <c r="AW176" s="13" t="s">
        <v>31</v>
      </c>
      <c r="AX176" s="13" t="s">
        <v>80</v>
      </c>
      <c r="AY176" s="237" t="s">
        <v>122</v>
      </c>
    </row>
    <row r="177" s="2" customFormat="1" ht="24.15" customHeight="1">
      <c r="A177" s="38"/>
      <c r="B177" s="39"/>
      <c r="C177" s="238" t="s">
        <v>237</v>
      </c>
      <c r="D177" s="238" t="s">
        <v>146</v>
      </c>
      <c r="E177" s="239" t="s">
        <v>238</v>
      </c>
      <c r="F177" s="240" t="s">
        <v>239</v>
      </c>
      <c r="G177" s="241" t="s">
        <v>139</v>
      </c>
      <c r="H177" s="242">
        <v>55</v>
      </c>
      <c r="I177" s="243"/>
      <c r="J177" s="244">
        <f>ROUND(I177*H177,2)</f>
        <v>0</v>
      </c>
      <c r="K177" s="245"/>
      <c r="L177" s="246"/>
      <c r="M177" s="247" t="s">
        <v>1</v>
      </c>
      <c r="N177" s="248" t="s">
        <v>40</v>
      </c>
      <c r="O177" s="91"/>
      <c r="P177" s="222">
        <f>O177*H177</f>
        <v>0</v>
      </c>
      <c r="Q177" s="222">
        <v>0.043400000000000001</v>
      </c>
      <c r="R177" s="222">
        <f>Q177*H177</f>
        <v>2.387</v>
      </c>
      <c r="S177" s="222">
        <v>0</v>
      </c>
      <c r="T177" s="22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4" t="s">
        <v>149</v>
      </c>
      <c r="AT177" s="224" t="s">
        <v>146</v>
      </c>
      <c r="AU177" s="224" t="s">
        <v>82</v>
      </c>
      <c r="AY177" s="17" t="s">
        <v>122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7" t="s">
        <v>80</v>
      </c>
      <c r="BK177" s="225">
        <f>ROUND(I177*H177,2)</f>
        <v>0</v>
      </c>
      <c r="BL177" s="17" t="s">
        <v>128</v>
      </c>
      <c r="BM177" s="224" t="s">
        <v>240</v>
      </c>
    </row>
    <row r="178" s="2" customFormat="1" ht="24.15" customHeight="1">
      <c r="A178" s="38"/>
      <c r="B178" s="39"/>
      <c r="C178" s="212" t="s">
        <v>241</v>
      </c>
      <c r="D178" s="212" t="s">
        <v>124</v>
      </c>
      <c r="E178" s="213" t="s">
        <v>242</v>
      </c>
      <c r="F178" s="214" t="s">
        <v>243</v>
      </c>
      <c r="G178" s="215" t="s">
        <v>154</v>
      </c>
      <c r="H178" s="216">
        <v>55</v>
      </c>
      <c r="I178" s="217"/>
      <c r="J178" s="218">
        <f>ROUND(I178*H178,2)</f>
        <v>0</v>
      </c>
      <c r="K178" s="219"/>
      <c r="L178" s="44"/>
      <c r="M178" s="220" t="s">
        <v>1</v>
      </c>
      <c r="N178" s="221" t="s">
        <v>40</v>
      </c>
      <c r="O178" s="91"/>
      <c r="P178" s="222">
        <f>O178*H178</f>
        <v>0</v>
      </c>
      <c r="Q178" s="222">
        <v>0.00071000000000000002</v>
      </c>
      <c r="R178" s="222">
        <f>Q178*H178</f>
        <v>0.039050000000000001</v>
      </c>
      <c r="S178" s="222">
        <v>0</v>
      </c>
      <c r="T178" s="223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4" t="s">
        <v>128</v>
      </c>
      <c r="AT178" s="224" t="s">
        <v>124</v>
      </c>
      <c r="AU178" s="224" t="s">
        <v>82</v>
      </c>
      <c r="AY178" s="17" t="s">
        <v>122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7" t="s">
        <v>80</v>
      </c>
      <c r="BK178" s="225">
        <f>ROUND(I178*H178,2)</f>
        <v>0</v>
      </c>
      <c r="BL178" s="17" t="s">
        <v>128</v>
      </c>
      <c r="BM178" s="224" t="s">
        <v>244</v>
      </c>
    </row>
    <row r="179" s="13" customFormat="1">
      <c r="A179" s="13"/>
      <c r="B179" s="226"/>
      <c r="C179" s="227"/>
      <c r="D179" s="228" t="s">
        <v>130</v>
      </c>
      <c r="E179" s="229" t="s">
        <v>1</v>
      </c>
      <c r="F179" s="230" t="s">
        <v>236</v>
      </c>
      <c r="G179" s="227"/>
      <c r="H179" s="231">
        <v>55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130</v>
      </c>
      <c r="AU179" s="237" t="s">
        <v>82</v>
      </c>
      <c r="AV179" s="13" t="s">
        <v>82</v>
      </c>
      <c r="AW179" s="13" t="s">
        <v>31</v>
      </c>
      <c r="AX179" s="13" t="s">
        <v>80</v>
      </c>
      <c r="AY179" s="237" t="s">
        <v>122</v>
      </c>
    </row>
    <row r="180" s="2" customFormat="1" ht="24.15" customHeight="1">
      <c r="A180" s="38"/>
      <c r="B180" s="39"/>
      <c r="C180" s="212" t="s">
        <v>245</v>
      </c>
      <c r="D180" s="212" t="s">
        <v>124</v>
      </c>
      <c r="E180" s="213" t="s">
        <v>246</v>
      </c>
      <c r="F180" s="214" t="s">
        <v>247</v>
      </c>
      <c r="G180" s="215" t="s">
        <v>139</v>
      </c>
      <c r="H180" s="216">
        <v>0.75</v>
      </c>
      <c r="I180" s="217"/>
      <c r="J180" s="218">
        <f>ROUND(I180*H180,2)</f>
        <v>0</v>
      </c>
      <c r="K180" s="219"/>
      <c r="L180" s="44"/>
      <c r="M180" s="220" t="s">
        <v>1</v>
      </c>
      <c r="N180" s="221" t="s">
        <v>40</v>
      </c>
      <c r="O180" s="91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4" t="s">
        <v>128</v>
      </c>
      <c r="AT180" s="224" t="s">
        <v>124</v>
      </c>
      <c r="AU180" s="224" t="s">
        <v>82</v>
      </c>
      <c r="AY180" s="17" t="s">
        <v>122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7" t="s">
        <v>80</v>
      </c>
      <c r="BK180" s="225">
        <f>ROUND(I180*H180,2)</f>
        <v>0</v>
      </c>
      <c r="BL180" s="17" t="s">
        <v>128</v>
      </c>
      <c r="BM180" s="224" t="s">
        <v>248</v>
      </c>
    </row>
    <row r="181" s="2" customFormat="1" ht="24.15" customHeight="1">
      <c r="A181" s="38"/>
      <c r="B181" s="39"/>
      <c r="C181" s="238" t="s">
        <v>249</v>
      </c>
      <c r="D181" s="238" t="s">
        <v>146</v>
      </c>
      <c r="E181" s="239" t="s">
        <v>250</v>
      </c>
      <c r="F181" s="240" t="s">
        <v>251</v>
      </c>
      <c r="G181" s="241" t="s">
        <v>139</v>
      </c>
      <c r="H181" s="242">
        <v>0.78800000000000003</v>
      </c>
      <c r="I181" s="243"/>
      <c r="J181" s="244">
        <f>ROUND(I181*H181,2)</f>
        <v>0</v>
      </c>
      <c r="K181" s="245"/>
      <c r="L181" s="246"/>
      <c r="M181" s="247" t="s">
        <v>1</v>
      </c>
      <c r="N181" s="248" t="s">
        <v>40</v>
      </c>
      <c r="O181" s="91"/>
      <c r="P181" s="222">
        <f>O181*H181</f>
        <v>0</v>
      </c>
      <c r="Q181" s="222">
        <v>0.01822</v>
      </c>
      <c r="R181" s="222">
        <f>Q181*H181</f>
        <v>0.014357360000000001</v>
      </c>
      <c r="S181" s="222">
        <v>0</v>
      </c>
      <c r="T181" s="223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4" t="s">
        <v>149</v>
      </c>
      <c r="AT181" s="224" t="s">
        <v>146</v>
      </c>
      <c r="AU181" s="224" t="s">
        <v>82</v>
      </c>
      <c r="AY181" s="17" t="s">
        <v>122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7" t="s">
        <v>80</v>
      </c>
      <c r="BK181" s="225">
        <f>ROUND(I181*H181,2)</f>
        <v>0</v>
      </c>
      <c r="BL181" s="17" t="s">
        <v>128</v>
      </c>
      <c r="BM181" s="224" t="s">
        <v>252</v>
      </c>
    </row>
    <row r="182" s="13" customFormat="1">
      <c r="A182" s="13"/>
      <c r="B182" s="226"/>
      <c r="C182" s="227"/>
      <c r="D182" s="228" t="s">
        <v>130</v>
      </c>
      <c r="E182" s="227"/>
      <c r="F182" s="230" t="s">
        <v>253</v>
      </c>
      <c r="G182" s="227"/>
      <c r="H182" s="231">
        <v>0.78800000000000003</v>
      </c>
      <c r="I182" s="232"/>
      <c r="J182" s="227"/>
      <c r="K182" s="227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130</v>
      </c>
      <c r="AU182" s="237" t="s">
        <v>82</v>
      </c>
      <c r="AV182" s="13" t="s">
        <v>82</v>
      </c>
      <c r="AW182" s="13" t="s">
        <v>4</v>
      </c>
      <c r="AX182" s="13" t="s">
        <v>80</v>
      </c>
      <c r="AY182" s="237" t="s">
        <v>122</v>
      </c>
    </row>
    <row r="183" s="12" customFormat="1" ht="22.8" customHeight="1">
      <c r="A183" s="12"/>
      <c r="B183" s="196"/>
      <c r="C183" s="197"/>
      <c r="D183" s="198" t="s">
        <v>74</v>
      </c>
      <c r="E183" s="210" t="s">
        <v>136</v>
      </c>
      <c r="F183" s="210" t="s">
        <v>254</v>
      </c>
      <c r="G183" s="197"/>
      <c r="H183" s="197"/>
      <c r="I183" s="200"/>
      <c r="J183" s="211">
        <f>BK183</f>
        <v>0</v>
      </c>
      <c r="K183" s="197"/>
      <c r="L183" s="202"/>
      <c r="M183" s="203"/>
      <c r="N183" s="204"/>
      <c r="O183" s="204"/>
      <c r="P183" s="205">
        <f>SUM(P184:P192)</f>
        <v>0</v>
      </c>
      <c r="Q183" s="204"/>
      <c r="R183" s="205">
        <f>SUM(R184:R192)</f>
        <v>2.2735116099999999</v>
      </c>
      <c r="S183" s="204"/>
      <c r="T183" s="206">
        <f>SUM(T184:T192)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7" t="s">
        <v>80</v>
      </c>
      <c r="AT183" s="208" t="s">
        <v>74</v>
      </c>
      <c r="AU183" s="208" t="s">
        <v>80</v>
      </c>
      <c r="AY183" s="207" t="s">
        <v>122</v>
      </c>
      <c r="BK183" s="209">
        <f>SUM(BK184:BK192)</f>
        <v>0</v>
      </c>
    </row>
    <row r="184" s="2" customFormat="1" ht="16.5" customHeight="1">
      <c r="A184" s="38"/>
      <c r="B184" s="39"/>
      <c r="C184" s="212" t="s">
        <v>255</v>
      </c>
      <c r="D184" s="212" t="s">
        <v>124</v>
      </c>
      <c r="E184" s="213" t="s">
        <v>256</v>
      </c>
      <c r="F184" s="214" t="s">
        <v>257</v>
      </c>
      <c r="G184" s="215" t="s">
        <v>159</v>
      </c>
      <c r="H184" s="216">
        <v>7.54</v>
      </c>
      <c r="I184" s="217"/>
      <c r="J184" s="218">
        <f>ROUND(I184*H184,2)</f>
        <v>0</v>
      </c>
      <c r="K184" s="219"/>
      <c r="L184" s="44"/>
      <c r="M184" s="220" t="s">
        <v>1</v>
      </c>
      <c r="N184" s="221" t="s">
        <v>40</v>
      </c>
      <c r="O184" s="91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4" t="s">
        <v>128</v>
      </c>
      <c r="AT184" s="224" t="s">
        <v>124</v>
      </c>
      <c r="AU184" s="224" t="s">
        <v>82</v>
      </c>
      <c r="AY184" s="17" t="s">
        <v>122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7" t="s">
        <v>80</v>
      </c>
      <c r="BK184" s="225">
        <f>ROUND(I184*H184,2)</f>
        <v>0</v>
      </c>
      <c r="BL184" s="17" t="s">
        <v>128</v>
      </c>
      <c r="BM184" s="224" t="s">
        <v>258</v>
      </c>
    </row>
    <row r="185" s="13" customFormat="1">
      <c r="A185" s="13"/>
      <c r="B185" s="226"/>
      <c r="C185" s="227"/>
      <c r="D185" s="228" t="s">
        <v>130</v>
      </c>
      <c r="E185" s="229" t="s">
        <v>1</v>
      </c>
      <c r="F185" s="230" t="s">
        <v>259</v>
      </c>
      <c r="G185" s="227"/>
      <c r="H185" s="231">
        <v>7.54</v>
      </c>
      <c r="I185" s="232"/>
      <c r="J185" s="227"/>
      <c r="K185" s="227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130</v>
      </c>
      <c r="AU185" s="237" t="s">
        <v>82</v>
      </c>
      <c r="AV185" s="13" t="s">
        <v>82</v>
      </c>
      <c r="AW185" s="13" t="s">
        <v>31</v>
      </c>
      <c r="AX185" s="13" t="s">
        <v>80</v>
      </c>
      <c r="AY185" s="237" t="s">
        <v>122</v>
      </c>
    </row>
    <row r="186" s="2" customFormat="1" ht="24.15" customHeight="1">
      <c r="A186" s="38"/>
      <c r="B186" s="39"/>
      <c r="C186" s="212" t="s">
        <v>260</v>
      </c>
      <c r="D186" s="212" t="s">
        <v>124</v>
      </c>
      <c r="E186" s="213" t="s">
        <v>261</v>
      </c>
      <c r="F186" s="214" t="s">
        <v>262</v>
      </c>
      <c r="G186" s="215" t="s">
        <v>127</v>
      </c>
      <c r="H186" s="216">
        <v>41.761000000000003</v>
      </c>
      <c r="I186" s="217"/>
      <c r="J186" s="218">
        <f>ROUND(I186*H186,2)</f>
        <v>0</v>
      </c>
      <c r="K186" s="219"/>
      <c r="L186" s="44"/>
      <c r="M186" s="220" t="s">
        <v>1</v>
      </c>
      <c r="N186" s="221" t="s">
        <v>40</v>
      </c>
      <c r="O186" s="91"/>
      <c r="P186" s="222">
        <f>O186*H186</f>
        <v>0</v>
      </c>
      <c r="Q186" s="222">
        <v>0.025190000000000001</v>
      </c>
      <c r="R186" s="222">
        <f>Q186*H186</f>
        <v>1.0519595900000001</v>
      </c>
      <c r="S186" s="222">
        <v>0</v>
      </c>
      <c r="T186" s="223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4" t="s">
        <v>128</v>
      </c>
      <c r="AT186" s="224" t="s">
        <v>124</v>
      </c>
      <c r="AU186" s="224" t="s">
        <v>82</v>
      </c>
      <c r="AY186" s="17" t="s">
        <v>122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7" t="s">
        <v>80</v>
      </c>
      <c r="BK186" s="225">
        <f>ROUND(I186*H186,2)</f>
        <v>0</v>
      </c>
      <c r="BL186" s="17" t="s">
        <v>128</v>
      </c>
      <c r="BM186" s="224" t="s">
        <v>263</v>
      </c>
    </row>
    <row r="187" s="13" customFormat="1">
      <c r="A187" s="13"/>
      <c r="B187" s="226"/>
      <c r="C187" s="227"/>
      <c r="D187" s="228" t="s">
        <v>130</v>
      </c>
      <c r="E187" s="229" t="s">
        <v>1</v>
      </c>
      <c r="F187" s="230" t="s">
        <v>264</v>
      </c>
      <c r="G187" s="227"/>
      <c r="H187" s="231">
        <v>41.761000000000003</v>
      </c>
      <c r="I187" s="232"/>
      <c r="J187" s="227"/>
      <c r="K187" s="227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130</v>
      </c>
      <c r="AU187" s="237" t="s">
        <v>82</v>
      </c>
      <c r="AV187" s="13" t="s">
        <v>82</v>
      </c>
      <c r="AW187" s="13" t="s">
        <v>31</v>
      </c>
      <c r="AX187" s="13" t="s">
        <v>80</v>
      </c>
      <c r="AY187" s="237" t="s">
        <v>122</v>
      </c>
    </row>
    <row r="188" s="2" customFormat="1" ht="24.15" customHeight="1">
      <c r="A188" s="38"/>
      <c r="B188" s="39"/>
      <c r="C188" s="212" t="s">
        <v>265</v>
      </c>
      <c r="D188" s="212" t="s">
        <v>124</v>
      </c>
      <c r="E188" s="213" t="s">
        <v>266</v>
      </c>
      <c r="F188" s="214" t="s">
        <v>267</v>
      </c>
      <c r="G188" s="215" t="s">
        <v>127</v>
      </c>
      <c r="H188" s="216">
        <v>41.761000000000003</v>
      </c>
      <c r="I188" s="217"/>
      <c r="J188" s="218">
        <f>ROUND(I188*H188,2)</f>
        <v>0</v>
      </c>
      <c r="K188" s="219"/>
      <c r="L188" s="44"/>
      <c r="M188" s="220" t="s">
        <v>1</v>
      </c>
      <c r="N188" s="221" t="s">
        <v>40</v>
      </c>
      <c r="O188" s="91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4" t="s">
        <v>128</v>
      </c>
      <c r="AT188" s="224" t="s">
        <v>124</v>
      </c>
      <c r="AU188" s="224" t="s">
        <v>82</v>
      </c>
      <c r="AY188" s="17" t="s">
        <v>122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7" t="s">
        <v>80</v>
      </c>
      <c r="BK188" s="225">
        <f>ROUND(I188*H188,2)</f>
        <v>0</v>
      </c>
      <c r="BL188" s="17" t="s">
        <v>128</v>
      </c>
      <c r="BM188" s="224" t="s">
        <v>268</v>
      </c>
    </row>
    <row r="189" s="13" customFormat="1">
      <c r="A189" s="13"/>
      <c r="B189" s="226"/>
      <c r="C189" s="227"/>
      <c r="D189" s="228" t="s">
        <v>130</v>
      </c>
      <c r="E189" s="229" t="s">
        <v>1</v>
      </c>
      <c r="F189" s="230" t="s">
        <v>264</v>
      </c>
      <c r="G189" s="227"/>
      <c r="H189" s="231">
        <v>41.761000000000003</v>
      </c>
      <c r="I189" s="232"/>
      <c r="J189" s="227"/>
      <c r="K189" s="227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130</v>
      </c>
      <c r="AU189" s="237" t="s">
        <v>82</v>
      </c>
      <c r="AV189" s="13" t="s">
        <v>82</v>
      </c>
      <c r="AW189" s="13" t="s">
        <v>31</v>
      </c>
      <c r="AX189" s="13" t="s">
        <v>80</v>
      </c>
      <c r="AY189" s="237" t="s">
        <v>122</v>
      </c>
    </row>
    <row r="190" s="2" customFormat="1" ht="24.15" customHeight="1">
      <c r="A190" s="38"/>
      <c r="B190" s="39"/>
      <c r="C190" s="212" t="s">
        <v>269</v>
      </c>
      <c r="D190" s="212" t="s">
        <v>124</v>
      </c>
      <c r="E190" s="213" t="s">
        <v>270</v>
      </c>
      <c r="F190" s="214" t="s">
        <v>271</v>
      </c>
      <c r="G190" s="215" t="s">
        <v>180</v>
      </c>
      <c r="H190" s="216">
        <v>1.1559999999999999</v>
      </c>
      <c r="I190" s="217"/>
      <c r="J190" s="218">
        <f>ROUND(I190*H190,2)</f>
        <v>0</v>
      </c>
      <c r="K190" s="219"/>
      <c r="L190" s="44"/>
      <c r="M190" s="220" t="s">
        <v>1</v>
      </c>
      <c r="N190" s="221" t="s">
        <v>40</v>
      </c>
      <c r="O190" s="91"/>
      <c r="P190" s="222">
        <f>O190*H190</f>
        <v>0</v>
      </c>
      <c r="Q190" s="222">
        <v>1.04741</v>
      </c>
      <c r="R190" s="222">
        <f>Q190*H190</f>
        <v>1.2108059599999999</v>
      </c>
      <c r="S190" s="222">
        <v>0</v>
      </c>
      <c r="T190" s="22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4" t="s">
        <v>128</v>
      </c>
      <c r="AT190" s="224" t="s">
        <v>124</v>
      </c>
      <c r="AU190" s="224" t="s">
        <v>82</v>
      </c>
      <c r="AY190" s="17" t="s">
        <v>122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7" t="s">
        <v>80</v>
      </c>
      <c r="BK190" s="225">
        <f>ROUND(I190*H190,2)</f>
        <v>0</v>
      </c>
      <c r="BL190" s="17" t="s">
        <v>128</v>
      </c>
      <c r="BM190" s="224" t="s">
        <v>272</v>
      </c>
    </row>
    <row r="191" s="2" customFormat="1" ht="24.15" customHeight="1">
      <c r="A191" s="38"/>
      <c r="B191" s="39"/>
      <c r="C191" s="212" t="s">
        <v>273</v>
      </c>
      <c r="D191" s="212" t="s">
        <v>124</v>
      </c>
      <c r="E191" s="213" t="s">
        <v>274</v>
      </c>
      <c r="F191" s="214" t="s">
        <v>275</v>
      </c>
      <c r="G191" s="215" t="s">
        <v>127</v>
      </c>
      <c r="H191" s="216">
        <v>15.574</v>
      </c>
      <c r="I191" s="217"/>
      <c r="J191" s="218">
        <f>ROUND(I191*H191,2)</f>
        <v>0</v>
      </c>
      <c r="K191" s="219"/>
      <c r="L191" s="44"/>
      <c r="M191" s="220" t="s">
        <v>1</v>
      </c>
      <c r="N191" s="221" t="s">
        <v>40</v>
      </c>
      <c r="O191" s="91"/>
      <c r="P191" s="222">
        <f>O191*H191</f>
        <v>0</v>
      </c>
      <c r="Q191" s="222">
        <v>0.00068999999999999997</v>
      </c>
      <c r="R191" s="222">
        <f>Q191*H191</f>
        <v>0.01074606</v>
      </c>
      <c r="S191" s="222">
        <v>0</v>
      </c>
      <c r="T191" s="22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4" t="s">
        <v>128</v>
      </c>
      <c r="AT191" s="224" t="s">
        <v>124</v>
      </c>
      <c r="AU191" s="224" t="s">
        <v>82</v>
      </c>
      <c r="AY191" s="17" t="s">
        <v>122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7" t="s">
        <v>80</v>
      </c>
      <c r="BK191" s="225">
        <f>ROUND(I191*H191,2)</f>
        <v>0</v>
      </c>
      <c r="BL191" s="17" t="s">
        <v>128</v>
      </c>
      <c r="BM191" s="224" t="s">
        <v>276</v>
      </c>
    </row>
    <row r="192" s="13" customFormat="1">
      <c r="A192" s="13"/>
      <c r="B192" s="226"/>
      <c r="C192" s="227"/>
      <c r="D192" s="228" t="s">
        <v>130</v>
      </c>
      <c r="E192" s="229" t="s">
        <v>1</v>
      </c>
      <c r="F192" s="230" t="s">
        <v>277</v>
      </c>
      <c r="G192" s="227"/>
      <c r="H192" s="231">
        <v>15.574</v>
      </c>
      <c r="I192" s="232"/>
      <c r="J192" s="227"/>
      <c r="K192" s="227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130</v>
      </c>
      <c r="AU192" s="237" t="s">
        <v>82</v>
      </c>
      <c r="AV192" s="13" t="s">
        <v>82</v>
      </c>
      <c r="AW192" s="13" t="s">
        <v>31</v>
      </c>
      <c r="AX192" s="13" t="s">
        <v>80</v>
      </c>
      <c r="AY192" s="237" t="s">
        <v>122</v>
      </c>
    </row>
    <row r="193" s="12" customFormat="1" ht="22.8" customHeight="1">
      <c r="A193" s="12"/>
      <c r="B193" s="196"/>
      <c r="C193" s="197"/>
      <c r="D193" s="198" t="s">
        <v>74</v>
      </c>
      <c r="E193" s="210" t="s">
        <v>145</v>
      </c>
      <c r="F193" s="210" t="s">
        <v>278</v>
      </c>
      <c r="G193" s="197"/>
      <c r="H193" s="197"/>
      <c r="I193" s="200"/>
      <c r="J193" s="211">
        <f>BK193</f>
        <v>0</v>
      </c>
      <c r="K193" s="197"/>
      <c r="L193" s="202"/>
      <c r="M193" s="203"/>
      <c r="N193" s="204"/>
      <c r="O193" s="204"/>
      <c r="P193" s="205">
        <f>SUM(P194:P210)</f>
        <v>0</v>
      </c>
      <c r="Q193" s="204"/>
      <c r="R193" s="205">
        <f>SUM(R194:R210)</f>
        <v>10.567560000000002</v>
      </c>
      <c r="S193" s="204"/>
      <c r="T193" s="206">
        <f>SUM(T194:T210)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7" t="s">
        <v>80</v>
      </c>
      <c r="AT193" s="208" t="s">
        <v>74</v>
      </c>
      <c r="AU193" s="208" t="s">
        <v>80</v>
      </c>
      <c r="AY193" s="207" t="s">
        <v>122</v>
      </c>
      <c r="BK193" s="209">
        <f>SUM(BK194:BK210)</f>
        <v>0</v>
      </c>
    </row>
    <row r="194" s="2" customFormat="1" ht="21.75" customHeight="1">
      <c r="A194" s="38"/>
      <c r="B194" s="39"/>
      <c r="C194" s="212" t="s">
        <v>279</v>
      </c>
      <c r="D194" s="212" t="s">
        <v>124</v>
      </c>
      <c r="E194" s="213" t="s">
        <v>280</v>
      </c>
      <c r="F194" s="214" t="s">
        <v>281</v>
      </c>
      <c r="G194" s="215" t="s">
        <v>127</v>
      </c>
      <c r="H194" s="216">
        <v>21</v>
      </c>
      <c r="I194" s="217"/>
      <c r="J194" s="218">
        <f>ROUND(I194*H194,2)</f>
        <v>0</v>
      </c>
      <c r="K194" s="219"/>
      <c r="L194" s="44"/>
      <c r="M194" s="220" t="s">
        <v>1</v>
      </c>
      <c r="N194" s="221" t="s">
        <v>40</v>
      </c>
      <c r="O194" s="91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4" t="s">
        <v>128</v>
      </c>
      <c r="AT194" s="224" t="s">
        <v>124</v>
      </c>
      <c r="AU194" s="224" t="s">
        <v>82</v>
      </c>
      <c r="AY194" s="17" t="s">
        <v>122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7" t="s">
        <v>80</v>
      </c>
      <c r="BK194" s="225">
        <f>ROUND(I194*H194,2)</f>
        <v>0</v>
      </c>
      <c r="BL194" s="17" t="s">
        <v>128</v>
      </c>
      <c r="BM194" s="224" t="s">
        <v>282</v>
      </c>
    </row>
    <row r="195" s="14" customFormat="1">
      <c r="A195" s="14"/>
      <c r="B195" s="249"/>
      <c r="C195" s="250"/>
      <c r="D195" s="228" t="s">
        <v>130</v>
      </c>
      <c r="E195" s="251" t="s">
        <v>1</v>
      </c>
      <c r="F195" s="252" t="s">
        <v>283</v>
      </c>
      <c r="G195" s="250"/>
      <c r="H195" s="251" t="s">
        <v>1</v>
      </c>
      <c r="I195" s="253"/>
      <c r="J195" s="250"/>
      <c r="K195" s="250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130</v>
      </c>
      <c r="AU195" s="258" t="s">
        <v>82</v>
      </c>
      <c r="AV195" s="14" t="s">
        <v>80</v>
      </c>
      <c r="AW195" s="14" t="s">
        <v>31</v>
      </c>
      <c r="AX195" s="14" t="s">
        <v>75</v>
      </c>
      <c r="AY195" s="258" t="s">
        <v>122</v>
      </c>
    </row>
    <row r="196" s="13" customFormat="1">
      <c r="A196" s="13"/>
      <c r="B196" s="226"/>
      <c r="C196" s="227"/>
      <c r="D196" s="228" t="s">
        <v>130</v>
      </c>
      <c r="E196" s="229" t="s">
        <v>1</v>
      </c>
      <c r="F196" s="230" t="s">
        <v>284</v>
      </c>
      <c r="G196" s="227"/>
      <c r="H196" s="231">
        <v>21</v>
      </c>
      <c r="I196" s="232"/>
      <c r="J196" s="227"/>
      <c r="K196" s="227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130</v>
      </c>
      <c r="AU196" s="237" t="s">
        <v>82</v>
      </c>
      <c r="AV196" s="13" t="s">
        <v>82</v>
      </c>
      <c r="AW196" s="13" t="s">
        <v>31</v>
      </c>
      <c r="AX196" s="13" t="s">
        <v>80</v>
      </c>
      <c r="AY196" s="237" t="s">
        <v>122</v>
      </c>
    </row>
    <row r="197" s="2" customFormat="1" ht="33" customHeight="1">
      <c r="A197" s="38"/>
      <c r="B197" s="39"/>
      <c r="C197" s="212" t="s">
        <v>285</v>
      </c>
      <c r="D197" s="212" t="s">
        <v>124</v>
      </c>
      <c r="E197" s="213" t="s">
        <v>286</v>
      </c>
      <c r="F197" s="214" t="s">
        <v>287</v>
      </c>
      <c r="G197" s="215" t="s">
        <v>127</v>
      </c>
      <c r="H197" s="216">
        <v>21</v>
      </c>
      <c r="I197" s="217"/>
      <c r="J197" s="218">
        <f>ROUND(I197*H197,2)</f>
        <v>0</v>
      </c>
      <c r="K197" s="219"/>
      <c r="L197" s="44"/>
      <c r="M197" s="220" t="s">
        <v>1</v>
      </c>
      <c r="N197" s="221" t="s">
        <v>40</v>
      </c>
      <c r="O197" s="91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4" t="s">
        <v>128</v>
      </c>
      <c r="AT197" s="224" t="s">
        <v>124</v>
      </c>
      <c r="AU197" s="224" t="s">
        <v>82</v>
      </c>
      <c r="AY197" s="17" t="s">
        <v>122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7" t="s">
        <v>80</v>
      </c>
      <c r="BK197" s="225">
        <f>ROUND(I197*H197,2)</f>
        <v>0</v>
      </c>
      <c r="BL197" s="17" t="s">
        <v>128</v>
      </c>
      <c r="BM197" s="224" t="s">
        <v>288</v>
      </c>
    </row>
    <row r="198" s="14" customFormat="1">
      <c r="A198" s="14"/>
      <c r="B198" s="249"/>
      <c r="C198" s="250"/>
      <c r="D198" s="228" t="s">
        <v>130</v>
      </c>
      <c r="E198" s="251" t="s">
        <v>1</v>
      </c>
      <c r="F198" s="252" t="s">
        <v>283</v>
      </c>
      <c r="G198" s="250"/>
      <c r="H198" s="251" t="s">
        <v>1</v>
      </c>
      <c r="I198" s="253"/>
      <c r="J198" s="250"/>
      <c r="K198" s="250"/>
      <c r="L198" s="254"/>
      <c r="M198" s="255"/>
      <c r="N198" s="256"/>
      <c r="O198" s="256"/>
      <c r="P198" s="256"/>
      <c r="Q198" s="256"/>
      <c r="R198" s="256"/>
      <c r="S198" s="256"/>
      <c r="T198" s="25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8" t="s">
        <v>130</v>
      </c>
      <c r="AU198" s="258" t="s">
        <v>82</v>
      </c>
      <c r="AV198" s="14" t="s">
        <v>80</v>
      </c>
      <c r="AW198" s="14" t="s">
        <v>31</v>
      </c>
      <c r="AX198" s="14" t="s">
        <v>75</v>
      </c>
      <c r="AY198" s="258" t="s">
        <v>122</v>
      </c>
    </row>
    <row r="199" s="13" customFormat="1">
      <c r="A199" s="13"/>
      <c r="B199" s="226"/>
      <c r="C199" s="227"/>
      <c r="D199" s="228" t="s">
        <v>130</v>
      </c>
      <c r="E199" s="229" t="s">
        <v>1</v>
      </c>
      <c r="F199" s="230" t="s">
        <v>284</v>
      </c>
      <c r="G199" s="227"/>
      <c r="H199" s="231">
        <v>21</v>
      </c>
      <c r="I199" s="232"/>
      <c r="J199" s="227"/>
      <c r="K199" s="227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130</v>
      </c>
      <c r="AU199" s="237" t="s">
        <v>82</v>
      </c>
      <c r="AV199" s="13" t="s">
        <v>82</v>
      </c>
      <c r="AW199" s="13" t="s">
        <v>31</v>
      </c>
      <c r="AX199" s="13" t="s">
        <v>80</v>
      </c>
      <c r="AY199" s="237" t="s">
        <v>122</v>
      </c>
    </row>
    <row r="200" s="2" customFormat="1" ht="24.15" customHeight="1">
      <c r="A200" s="38"/>
      <c r="B200" s="39"/>
      <c r="C200" s="212" t="s">
        <v>289</v>
      </c>
      <c r="D200" s="212" t="s">
        <v>124</v>
      </c>
      <c r="E200" s="213" t="s">
        <v>290</v>
      </c>
      <c r="F200" s="214" t="s">
        <v>291</v>
      </c>
      <c r="G200" s="215" t="s">
        <v>127</v>
      </c>
      <c r="H200" s="216">
        <v>21</v>
      </c>
      <c r="I200" s="217"/>
      <c r="J200" s="218">
        <f>ROUND(I200*H200,2)</f>
        <v>0</v>
      </c>
      <c r="K200" s="219"/>
      <c r="L200" s="44"/>
      <c r="M200" s="220" t="s">
        <v>1</v>
      </c>
      <c r="N200" s="221" t="s">
        <v>40</v>
      </c>
      <c r="O200" s="91"/>
      <c r="P200" s="222">
        <f>O200*H200</f>
        <v>0</v>
      </c>
      <c r="Q200" s="222">
        <v>0.089219999999999994</v>
      </c>
      <c r="R200" s="222">
        <f>Q200*H200</f>
        <v>1.8736199999999998</v>
      </c>
      <c r="S200" s="222">
        <v>0</v>
      </c>
      <c r="T200" s="22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4" t="s">
        <v>128</v>
      </c>
      <c r="AT200" s="224" t="s">
        <v>124</v>
      </c>
      <c r="AU200" s="224" t="s">
        <v>82</v>
      </c>
      <c r="AY200" s="17" t="s">
        <v>122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7" t="s">
        <v>80</v>
      </c>
      <c r="BK200" s="225">
        <f>ROUND(I200*H200,2)</f>
        <v>0</v>
      </c>
      <c r="BL200" s="17" t="s">
        <v>128</v>
      </c>
      <c r="BM200" s="224" t="s">
        <v>292</v>
      </c>
    </row>
    <row r="201" s="14" customFormat="1">
      <c r="A201" s="14"/>
      <c r="B201" s="249"/>
      <c r="C201" s="250"/>
      <c r="D201" s="228" t="s">
        <v>130</v>
      </c>
      <c r="E201" s="251" t="s">
        <v>1</v>
      </c>
      <c r="F201" s="252" t="s">
        <v>283</v>
      </c>
      <c r="G201" s="250"/>
      <c r="H201" s="251" t="s">
        <v>1</v>
      </c>
      <c r="I201" s="253"/>
      <c r="J201" s="250"/>
      <c r="K201" s="250"/>
      <c r="L201" s="254"/>
      <c r="M201" s="255"/>
      <c r="N201" s="256"/>
      <c r="O201" s="256"/>
      <c r="P201" s="256"/>
      <c r="Q201" s="256"/>
      <c r="R201" s="256"/>
      <c r="S201" s="256"/>
      <c r="T201" s="25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8" t="s">
        <v>130</v>
      </c>
      <c r="AU201" s="258" t="s">
        <v>82</v>
      </c>
      <c r="AV201" s="14" t="s">
        <v>80</v>
      </c>
      <c r="AW201" s="14" t="s">
        <v>31</v>
      </c>
      <c r="AX201" s="14" t="s">
        <v>75</v>
      </c>
      <c r="AY201" s="258" t="s">
        <v>122</v>
      </c>
    </row>
    <row r="202" s="13" customFormat="1">
      <c r="A202" s="13"/>
      <c r="B202" s="226"/>
      <c r="C202" s="227"/>
      <c r="D202" s="228" t="s">
        <v>130</v>
      </c>
      <c r="E202" s="229" t="s">
        <v>1</v>
      </c>
      <c r="F202" s="230" t="s">
        <v>284</v>
      </c>
      <c r="G202" s="227"/>
      <c r="H202" s="231">
        <v>21</v>
      </c>
      <c r="I202" s="232"/>
      <c r="J202" s="227"/>
      <c r="K202" s="227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130</v>
      </c>
      <c r="AU202" s="237" t="s">
        <v>82</v>
      </c>
      <c r="AV202" s="13" t="s">
        <v>82</v>
      </c>
      <c r="AW202" s="13" t="s">
        <v>31</v>
      </c>
      <c r="AX202" s="13" t="s">
        <v>80</v>
      </c>
      <c r="AY202" s="237" t="s">
        <v>122</v>
      </c>
    </row>
    <row r="203" s="2" customFormat="1" ht="24.15" customHeight="1">
      <c r="A203" s="38"/>
      <c r="B203" s="39"/>
      <c r="C203" s="238" t="s">
        <v>293</v>
      </c>
      <c r="D203" s="238" t="s">
        <v>146</v>
      </c>
      <c r="E203" s="239" t="s">
        <v>294</v>
      </c>
      <c r="F203" s="240" t="s">
        <v>295</v>
      </c>
      <c r="G203" s="241" t="s">
        <v>127</v>
      </c>
      <c r="H203" s="242">
        <v>21.629999999999999</v>
      </c>
      <c r="I203" s="243"/>
      <c r="J203" s="244">
        <f>ROUND(I203*H203,2)</f>
        <v>0</v>
      </c>
      <c r="K203" s="245"/>
      <c r="L203" s="246"/>
      <c r="M203" s="247" t="s">
        <v>1</v>
      </c>
      <c r="N203" s="248" t="s">
        <v>40</v>
      </c>
      <c r="O203" s="91"/>
      <c r="P203" s="222">
        <f>O203*H203</f>
        <v>0</v>
      </c>
      <c r="Q203" s="222">
        <v>0.113</v>
      </c>
      <c r="R203" s="222">
        <f>Q203*H203</f>
        <v>2.4441899999999999</v>
      </c>
      <c r="S203" s="222">
        <v>0</v>
      </c>
      <c r="T203" s="223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4" t="s">
        <v>149</v>
      </c>
      <c r="AT203" s="224" t="s">
        <v>146</v>
      </c>
      <c r="AU203" s="224" t="s">
        <v>82</v>
      </c>
      <c r="AY203" s="17" t="s">
        <v>122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7" t="s">
        <v>80</v>
      </c>
      <c r="BK203" s="225">
        <f>ROUND(I203*H203,2)</f>
        <v>0</v>
      </c>
      <c r="BL203" s="17" t="s">
        <v>128</v>
      </c>
      <c r="BM203" s="224" t="s">
        <v>296</v>
      </c>
    </row>
    <row r="204" s="13" customFormat="1">
      <c r="A204" s="13"/>
      <c r="B204" s="226"/>
      <c r="C204" s="227"/>
      <c r="D204" s="228" t="s">
        <v>130</v>
      </c>
      <c r="E204" s="227"/>
      <c r="F204" s="230" t="s">
        <v>297</v>
      </c>
      <c r="G204" s="227"/>
      <c r="H204" s="231">
        <v>21.629999999999999</v>
      </c>
      <c r="I204" s="232"/>
      <c r="J204" s="227"/>
      <c r="K204" s="227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130</v>
      </c>
      <c r="AU204" s="237" t="s">
        <v>82</v>
      </c>
      <c r="AV204" s="13" t="s">
        <v>82</v>
      </c>
      <c r="AW204" s="13" t="s">
        <v>4</v>
      </c>
      <c r="AX204" s="13" t="s">
        <v>80</v>
      </c>
      <c r="AY204" s="237" t="s">
        <v>122</v>
      </c>
    </row>
    <row r="205" s="2" customFormat="1" ht="33" customHeight="1">
      <c r="A205" s="38"/>
      <c r="B205" s="39"/>
      <c r="C205" s="212" t="s">
        <v>298</v>
      </c>
      <c r="D205" s="212" t="s">
        <v>124</v>
      </c>
      <c r="E205" s="213" t="s">
        <v>299</v>
      </c>
      <c r="F205" s="214" t="s">
        <v>300</v>
      </c>
      <c r="G205" s="215" t="s">
        <v>139</v>
      </c>
      <c r="H205" s="216">
        <v>15</v>
      </c>
      <c r="I205" s="217"/>
      <c r="J205" s="218">
        <f>ROUND(I205*H205,2)</f>
        <v>0</v>
      </c>
      <c r="K205" s="219"/>
      <c r="L205" s="44"/>
      <c r="M205" s="220" t="s">
        <v>1</v>
      </c>
      <c r="N205" s="221" t="s">
        <v>40</v>
      </c>
      <c r="O205" s="91"/>
      <c r="P205" s="222">
        <f>O205*H205</f>
        <v>0</v>
      </c>
      <c r="Q205" s="222">
        <v>0.15540000000000001</v>
      </c>
      <c r="R205" s="222">
        <f>Q205*H205</f>
        <v>2.331</v>
      </c>
      <c r="S205" s="222">
        <v>0</v>
      </c>
      <c r="T205" s="223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4" t="s">
        <v>128</v>
      </c>
      <c r="AT205" s="224" t="s">
        <v>124</v>
      </c>
      <c r="AU205" s="224" t="s">
        <v>82</v>
      </c>
      <c r="AY205" s="17" t="s">
        <v>122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7" t="s">
        <v>80</v>
      </c>
      <c r="BK205" s="225">
        <f>ROUND(I205*H205,2)</f>
        <v>0</v>
      </c>
      <c r="BL205" s="17" t="s">
        <v>128</v>
      </c>
      <c r="BM205" s="224" t="s">
        <v>301</v>
      </c>
    </row>
    <row r="206" s="2" customFormat="1" ht="16.5" customHeight="1">
      <c r="A206" s="38"/>
      <c r="B206" s="39"/>
      <c r="C206" s="238" t="s">
        <v>302</v>
      </c>
      <c r="D206" s="238" t="s">
        <v>146</v>
      </c>
      <c r="E206" s="239" t="s">
        <v>303</v>
      </c>
      <c r="F206" s="240" t="s">
        <v>304</v>
      </c>
      <c r="G206" s="241" t="s">
        <v>139</v>
      </c>
      <c r="H206" s="242">
        <v>15</v>
      </c>
      <c r="I206" s="243"/>
      <c r="J206" s="244">
        <f>ROUND(I206*H206,2)</f>
        <v>0</v>
      </c>
      <c r="K206" s="245"/>
      <c r="L206" s="246"/>
      <c r="M206" s="247" t="s">
        <v>1</v>
      </c>
      <c r="N206" s="248" t="s">
        <v>40</v>
      </c>
      <c r="O206" s="91"/>
      <c r="P206" s="222">
        <f>O206*H206</f>
        <v>0</v>
      </c>
      <c r="Q206" s="222">
        <v>0.080000000000000002</v>
      </c>
      <c r="R206" s="222">
        <f>Q206*H206</f>
        <v>1.2</v>
      </c>
      <c r="S206" s="222">
        <v>0</v>
      </c>
      <c r="T206" s="22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4" t="s">
        <v>149</v>
      </c>
      <c r="AT206" s="224" t="s">
        <v>146</v>
      </c>
      <c r="AU206" s="224" t="s">
        <v>82</v>
      </c>
      <c r="AY206" s="17" t="s">
        <v>122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7" t="s">
        <v>80</v>
      </c>
      <c r="BK206" s="225">
        <f>ROUND(I206*H206,2)</f>
        <v>0</v>
      </c>
      <c r="BL206" s="17" t="s">
        <v>128</v>
      </c>
      <c r="BM206" s="224" t="s">
        <v>305</v>
      </c>
    </row>
    <row r="207" s="2" customFormat="1" ht="24.15" customHeight="1">
      <c r="A207" s="38"/>
      <c r="B207" s="39"/>
      <c r="C207" s="212" t="s">
        <v>306</v>
      </c>
      <c r="D207" s="212" t="s">
        <v>124</v>
      </c>
      <c r="E207" s="213" t="s">
        <v>307</v>
      </c>
      <c r="F207" s="214" t="s">
        <v>308</v>
      </c>
      <c r="G207" s="215" t="s">
        <v>139</v>
      </c>
      <c r="H207" s="216">
        <v>15</v>
      </c>
      <c r="I207" s="217"/>
      <c r="J207" s="218">
        <f>ROUND(I207*H207,2)</f>
        <v>0</v>
      </c>
      <c r="K207" s="219"/>
      <c r="L207" s="44"/>
      <c r="M207" s="220" t="s">
        <v>1</v>
      </c>
      <c r="N207" s="221" t="s">
        <v>40</v>
      </c>
      <c r="O207" s="91"/>
      <c r="P207" s="222">
        <f>O207*H207</f>
        <v>0</v>
      </c>
      <c r="Q207" s="222">
        <v>0.12095</v>
      </c>
      <c r="R207" s="222">
        <f>Q207*H207</f>
        <v>1.8142499999999999</v>
      </c>
      <c r="S207" s="222">
        <v>0</v>
      </c>
      <c r="T207" s="22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4" t="s">
        <v>128</v>
      </c>
      <c r="AT207" s="224" t="s">
        <v>124</v>
      </c>
      <c r="AU207" s="224" t="s">
        <v>82</v>
      </c>
      <c r="AY207" s="17" t="s">
        <v>122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7" t="s">
        <v>80</v>
      </c>
      <c r="BK207" s="225">
        <f>ROUND(I207*H207,2)</f>
        <v>0</v>
      </c>
      <c r="BL207" s="17" t="s">
        <v>128</v>
      </c>
      <c r="BM207" s="224" t="s">
        <v>309</v>
      </c>
    </row>
    <row r="208" s="2" customFormat="1" ht="24.15" customHeight="1">
      <c r="A208" s="38"/>
      <c r="B208" s="39"/>
      <c r="C208" s="238" t="s">
        <v>310</v>
      </c>
      <c r="D208" s="238" t="s">
        <v>146</v>
      </c>
      <c r="E208" s="239" t="s">
        <v>311</v>
      </c>
      <c r="F208" s="240" t="s">
        <v>312</v>
      </c>
      <c r="G208" s="241" t="s">
        <v>154</v>
      </c>
      <c r="H208" s="242">
        <v>30</v>
      </c>
      <c r="I208" s="243"/>
      <c r="J208" s="244">
        <f>ROUND(I208*H208,2)</f>
        <v>0</v>
      </c>
      <c r="K208" s="245"/>
      <c r="L208" s="246"/>
      <c r="M208" s="247" t="s">
        <v>1</v>
      </c>
      <c r="N208" s="248" t="s">
        <v>40</v>
      </c>
      <c r="O208" s="91"/>
      <c r="P208" s="222">
        <f>O208*H208</f>
        <v>0</v>
      </c>
      <c r="Q208" s="222">
        <v>0.028000000000000001</v>
      </c>
      <c r="R208" s="222">
        <f>Q208*H208</f>
        <v>0.83999999999999997</v>
      </c>
      <c r="S208" s="222">
        <v>0</v>
      </c>
      <c r="T208" s="22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4" t="s">
        <v>149</v>
      </c>
      <c r="AT208" s="224" t="s">
        <v>146</v>
      </c>
      <c r="AU208" s="224" t="s">
        <v>82</v>
      </c>
      <c r="AY208" s="17" t="s">
        <v>122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7" t="s">
        <v>80</v>
      </c>
      <c r="BK208" s="225">
        <f>ROUND(I208*H208,2)</f>
        <v>0</v>
      </c>
      <c r="BL208" s="17" t="s">
        <v>128</v>
      </c>
      <c r="BM208" s="224" t="s">
        <v>313</v>
      </c>
    </row>
    <row r="209" s="13" customFormat="1">
      <c r="A209" s="13"/>
      <c r="B209" s="226"/>
      <c r="C209" s="227"/>
      <c r="D209" s="228" t="s">
        <v>130</v>
      </c>
      <c r="E209" s="227"/>
      <c r="F209" s="230" t="s">
        <v>314</v>
      </c>
      <c r="G209" s="227"/>
      <c r="H209" s="231">
        <v>30</v>
      </c>
      <c r="I209" s="232"/>
      <c r="J209" s="227"/>
      <c r="K209" s="227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130</v>
      </c>
      <c r="AU209" s="237" t="s">
        <v>82</v>
      </c>
      <c r="AV209" s="13" t="s">
        <v>82</v>
      </c>
      <c r="AW209" s="13" t="s">
        <v>4</v>
      </c>
      <c r="AX209" s="13" t="s">
        <v>80</v>
      </c>
      <c r="AY209" s="237" t="s">
        <v>122</v>
      </c>
    </row>
    <row r="210" s="2" customFormat="1" ht="24.15" customHeight="1">
      <c r="A210" s="38"/>
      <c r="B210" s="39"/>
      <c r="C210" s="212" t="s">
        <v>315</v>
      </c>
      <c r="D210" s="212" t="s">
        <v>124</v>
      </c>
      <c r="E210" s="213" t="s">
        <v>316</v>
      </c>
      <c r="F210" s="214" t="s">
        <v>317</v>
      </c>
      <c r="G210" s="215" t="s">
        <v>139</v>
      </c>
      <c r="H210" s="216">
        <v>15</v>
      </c>
      <c r="I210" s="217"/>
      <c r="J210" s="218">
        <f>ROUND(I210*H210,2)</f>
        <v>0</v>
      </c>
      <c r="K210" s="219"/>
      <c r="L210" s="44"/>
      <c r="M210" s="220" t="s">
        <v>1</v>
      </c>
      <c r="N210" s="221" t="s">
        <v>40</v>
      </c>
      <c r="O210" s="91"/>
      <c r="P210" s="222">
        <f>O210*H210</f>
        <v>0</v>
      </c>
      <c r="Q210" s="222">
        <v>0.0043</v>
      </c>
      <c r="R210" s="222">
        <f>Q210*H210</f>
        <v>0.064500000000000002</v>
      </c>
      <c r="S210" s="222">
        <v>0</v>
      </c>
      <c r="T210" s="22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4" t="s">
        <v>128</v>
      </c>
      <c r="AT210" s="224" t="s">
        <v>124</v>
      </c>
      <c r="AU210" s="224" t="s">
        <v>82</v>
      </c>
      <c r="AY210" s="17" t="s">
        <v>122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7" t="s">
        <v>80</v>
      </c>
      <c r="BK210" s="225">
        <f>ROUND(I210*H210,2)</f>
        <v>0</v>
      </c>
      <c r="BL210" s="17" t="s">
        <v>128</v>
      </c>
      <c r="BM210" s="224" t="s">
        <v>318</v>
      </c>
    </row>
    <row r="211" s="12" customFormat="1" ht="22.8" customHeight="1">
      <c r="A211" s="12"/>
      <c r="B211" s="196"/>
      <c r="C211" s="197"/>
      <c r="D211" s="198" t="s">
        <v>74</v>
      </c>
      <c r="E211" s="210" t="s">
        <v>167</v>
      </c>
      <c r="F211" s="210" t="s">
        <v>319</v>
      </c>
      <c r="G211" s="197"/>
      <c r="H211" s="197"/>
      <c r="I211" s="200"/>
      <c r="J211" s="211">
        <f>BK211</f>
        <v>0</v>
      </c>
      <c r="K211" s="197"/>
      <c r="L211" s="202"/>
      <c r="M211" s="203"/>
      <c r="N211" s="204"/>
      <c r="O211" s="204"/>
      <c r="P211" s="205">
        <f>SUM(P212:P224)</f>
        <v>0</v>
      </c>
      <c r="Q211" s="204"/>
      <c r="R211" s="205">
        <f>SUM(R212:R224)</f>
        <v>0.55001800000000001</v>
      </c>
      <c r="S211" s="204"/>
      <c r="T211" s="206">
        <f>SUM(T212:T224)</f>
        <v>49.725000000000001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7" t="s">
        <v>80</v>
      </c>
      <c r="AT211" s="208" t="s">
        <v>74</v>
      </c>
      <c r="AU211" s="208" t="s">
        <v>80</v>
      </c>
      <c r="AY211" s="207" t="s">
        <v>122</v>
      </c>
      <c r="BK211" s="209">
        <f>SUM(BK212:BK224)</f>
        <v>0</v>
      </c>
    </row>
    <row r="212" s="2" customFormat="1" ht="24.15" customHeight="1">
      <c r="A212" s="38"/>
      <c r="B212" s="39"/>
      <c r="C212" s="212" t="s">
        <v>320</v>
      </c>
      <c r="D212" s="212" t="s">
        <v>124</v>
      </c>
      <c r="E212" s="213" t="s">
        <v>321</v>
      </c>
      <c r="F212" s="214" t="s">
        <v>322</v>
      </c>
      <c r="G212" s="215" t="s">
        <v>139</v>
      </c>
      <c r="H212" s="216">
        <v>12.359999999999999</v>
      </c>
      <c r="I212" s="217"/>
      <c r="J212" s="218">
        <f>ROUND(I212*H212,2)</f>
        <v>0</v>
      </c>
      <c r="K212" s="219"/>
      <c r="L212" s="44"/>
      <c r="M212" s="220" t="s">
        <v>1</v>
      </c>
      <c r="N212" s="221" t="s">
        <v>40</v>
      </c>
      <c r="O212" s="91"/>
      <c r="P212" s="222">
        <f>O212*H212</f>
        <v>0</v>
      </c>
      <c r="Q212" s="222">
        <v>0.00029999999999999997</v>
      </c>
      <c r="R212" s="222">
        <f>Q212*H212</f>
        <v>0.0037079999999999995</v>
      </c>
      <c r="S212" s="222">
        <v>0</v>
      </c>
      <c r="T212" s="223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4" t="s">
        <v>128</v>
      </c>
      <c r="AT212" s="224" t="s">
        <v>124</v>
      </c>
      <c r="AU212" s="224" t="s">
        <v>82</v>
      </c>
      <c r="AY212" s="17" t="s">
        <v>122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7" t="s">
        <v>80</v>
      </c>
      <c r="BK212" s="225">
        <f>ROUND(I212*H212,2)</f>
        <v>0</v>
      </c>
      <c r="BL212" s="17" t="s">
        <v>128</v>
      </c>
      <c r="BM212" s="224" t="s">
        <v>323</v>
      </c>
    </row>
    <row r="213" s="2" customFormat="1" ht="21.75" customHeight="1">
      <c r="A213" s="38"/>
      <c r="B213" s="39"/>
      <c r="C213" s="238" t="s">
        <v>324</v>
      </c>
      <c r="D213" s="238" t="s">
        <v>146</v>
      </c>
      <c r="E213" s="239" t="s">
        <v>325</v>
      </c>
      <c r="F213" s="240" t="s">
        <v>326</v>
      </c>
      <c r="G213" s="241" t="s">
        <v>180</v>
      </c>
      <c r="H213" s="242">
        <v>0.126</v>
      </c>
      <c r="I213" s="243"/>
      <c r="J213" s="244">
        <f>ROUND(I213*H213,2)</f>
        <v>0</v>
      </c>
      <c r="K213" s="245"/>
      <c r="L213" s="246"/>
      <c r="M213" s="247" t="s">
        <v>1</v>
      </c>
      <c r="N213" s="248" t="s">
        <v>40</v>
      </c>
      <c r="O213" s="91"/>
      <c r="P213" s="222">
        <f>O213*H213</f>
        <v>0</v>
      </c>
      <c r="Q213" s="222">
        <v>1</v>
      </c>
      <c r="R213" s="222">
        <f>Q213*H213</f>
        <v>0.126</v>
      </c>
      <c r="S213" s="222">
        <v>0</v>
      </c>
      <c r="T213" s="22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4" t="s">
        <v>149</v>
      </c>
      <c r="AT213" s="224" t="s">
        <v>146</v>
      </c>
      <c r="AU213" s="224" t="s">
        <v>82</v>
      </c>
      <c r="AY213" s="17" t="s">
        <v>122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7" t="s">
        <v>80</v>
      </c>
      <c r="BK213" s="225">
        <f>ROUND(I213*H213,2)</f>
        <v>0</v>
      </c>
      <c r="BL213" s="17" t="s">
        <v>128</v>
      </c>
      <c r="BM213" s="224" t="s">
        <v>327</v>
      </c>
    </row>
    <row r="214" s="2" customFormat="1" ht="21.75" customHeight="1">
      <c r="A214" s="38"/>
      <c r="B214" s="39"/>
      <c r="C214" s="238" t="s">
        <v>328</v>
      </c>
      <c r="D214" s="238" t="s">
        <v>146</v>
      </c>
      <c r="E214" s="239" t="s">
        <v>329</v>
      </c>
      <c r="F214" s="240" t="s">
        <v>330</v>
      </c>
      <c r="G214" s="241" t="s">
        <v>180</v>
      </c>
      <c r="H214" s="242">
        <v>0.058000000000000003</v>
      </c>
      <c r="I214" s="243"/>
      <c r="J214" s="244">
        <f>ROUND(I214*H214,2)</f>
        <v>0</v>
      </c>
      <c r="K214" s="245"/>
      <c r="L214" s="246"/>
      <c r="M214" s="247" t="s">
        <v>1</v>
      </c>
      <c r="N214" s="248" t="s">
        <v>40</v>
      </c>
      <c r="O214" s="91"/>
      <c r="P214" s="222">
        <f>O214*H214</f>
        <v>0</v>
      </c>
      <c r="Q214" s="222">
        <v>1</v>
      </c>
      <c r="R214" s="222">
        <f>Q214*H214</f>
        <v>0.058000000000000003</v>
      </c>
      <c r="S214" s="222">
        <v>0</v>
      </c>
      <c r="T214" s="223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4" t="s">
        <v>149</v>
      </c>
      <c r="AT214" s="224" t="s">
        <v>146</v>
      </c>
      <c r="AU214" s="224" t="s">
        <v>82</v>
      </c>
      <c r="AY214" s="17" t="s">
        <v>122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7" t="s">
        <v>80</v>
      </c>
      <c r="BK214" s="225">
        <f>ROUND(I214*H214,2)</f>
        <v>0</v>
      </c>
      <c r="BL214" s="17" t="s">
        <v>128</v>
      </c>
      <c r="BM214" s="224" t="s">
        <v>331</v>
      </c>
    </row>
    <row r="215" s="2" customFormat="1" ht="21.75" customHeight="1">
      <c r="A215" s="38"/>
      <c r="B215" s="39"/>
      <c r="C215" s="238" t="s">
        <v>332</v>
      </c>
      <c r="D215" s="238" t="s">
        <v>146</v>
      </c>
      <c r="E215" s="239" t="s">
        <v>333</v>
      </c>
      <c r="F215" s="240" t="s">
        <v>334</v>
      </c>
      <c r="G215" s="241" t="s">
        <v>180</v>
      </c>
      <c r="H215" s="242">
        <v>0.219</v>
      </c>
      <c r="I215" s="243"/>
      <c r="J215" s="244">
        <f>ROUND(I215*H215,2)</f>
        <v>0</v>
      </c>
      <c r="K215" s="245"/>
      <c r="L215" s="246"/>
      <c r="M215" s="247" t="s">
        <v>1</v>
      </c>
      <c r="N215" s="248" t="s">
        <v>40</v>
      </c>
      <c r="O215" s="91"/>
      <c r="P215" s="222">
        <f>O215*H215</f>
        <v>0</v>
      </c>
      <c r="Q215" s="222">
        <v>1</v>
      </c>
      <c r="R215" s="222">
        <f>Q215*H215</f>
        <v>0.219</v>
      </c>
      <c r="S215" s="222">
        <v>0</v>
      </c>
      <c r="T215" s="223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4" t="s">
        <v>149</v>
      </c>
      <c r="AT215" s="224" t="s">
        <v>146</v>
      </c>
      <c r="AU215" s="224" t="s">
        <v>82</v>
      </c>
      <c r="AY215" s="17" t="s">
        <v>122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7" t="s">
        <v>80</v>
      </c>
      <c r="BK215" s="225">
        <f>ROUND(I215*H215,2)</f>
        <v>0</v>
      </c>
      <c r="BL215" s="17" t="s">
        <v>128</v>
      </c>
      <c r="BM215" s="224" t="s">
        <v>335</v>
      </c>
    </row>
    <row r="216" s="2" customFormat="1" ht="21.75" customHeight="1">
      <c r="A216" s="38"/>
      <c r="B216" s="39"/>
      <c r="C216" s="238" t="s">
        <v>336</v>
      </c>
      <c r="D216" s="238" t="s">
        <v>146</v>
      </c>
      <c r="E216" s="239" t="s">
        <v>337</v>
      </c>
      <c r="F216" s="240" t="s">
        <v>338</v>
      </c>
      <c r="G216" s="241" t="s">
        <v>180</v>
      </c>
      <c r="H216" s="242">
        <v>0.042999999999999997</v>
      </c>
      <c r="I216" s="243"/>
      <c r="J216" s="244">
        <f>ROUND(I216*H216,2)</f>
        <v>0</v>
      </c>
      <c r="K216" s="245"/>
      <c r="L216" s="246"/>
      <c r="M216" s="247" t="s">
        <v>1</v>
      </c>
      <c r="N216" s="248" t="s">
        <v>40</v>
      </c>
      <c r="O216" s="91"/>
      <c r="P216" s="222">
        <f>O216*H216</f>
        <v>0</v>
      </c>
      <c r="Q216" s="222">
        <v>1</v>
      </c>
      <c r="R216" s="222">
        <f>Q216*H216</f>
        <v>0.042999999999999997</v>
      </c>
      <c r="S216" s="222">
        <v>0</v>
      </c>
      <c r="T216" s="22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4" t="s">
        <v>149</v>
      </c>
      <c r="AT216" s="224" t="s">
        <v>146</v>
      </c>
      <c r="AU216" s="224" t="s">
        <v>82</v>
      </c>
      <c r="AY216" s="17" t="s">
        <v>122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7" t="s">
        <v>80</v>
      </c>
      <c r="BK216" s="225">
        <f>ROUND(I216*H216,2)</f>
        <v>0</v>
      </c>
      <c r="BL216" s="17" t="s">
        <v>128</v>
      </c>
      <c r="BM216" s="224" t="s">
        <v>339</v>
      </c>
    </row>
    <row r="217" s="2" customFormat="1" ht="21.75" customHeight="1">
      <c r="A217" s="38"/>
      <c r="B217" s="39"/>
      <c r="C217" s="238" t="s">
        <v>340</v>
      </c>
      <c r="D217" s="238" t="s">
        <v>146</v>
      </c>
      <c r="E217" s="239" t="s">
        <v>341</v>
      </c>
      <c r="F217" s="240" t="s">
        <v>342</v>
      </c>
      <c r="G217" s="241" t="s">
        <v>180</v>
      </c>
      <c r="H217" s="242">
        <v>0.074999999999999997</v>
      </c>
      <c r="I217" s="243"/>
      <c r="J217" s="244">
        <f>ROUND(I217*H217,2)</f>
        <v>0</v>
      </c>
      <c r="K217" s="245"/>
      <c r="L217" s="246"/>
      <c r="M217" s="247" t="s">
        <v>1</v>
      </c>
      <c r="N217" s="248" t="s">
        <v>40</v>
      </c>
      <c r="O217" s="91"/>
      <c r="P217" s="222">
        <f>O217*H217</f>
        <v>0</v>
      </c>
      <c r="Q217" s="222">
        <v>1</v>
      </c>
      <c r="R217" s="222">
        <f>Q217*H217</f>
        <v>0.074999999999999997</v>
      </c>
      <c r="S217" s="222">
        <v>0</v>
      </c>
      <c r="T217" s="22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4" t="s">
        <v>149</v>
      </c>
      <c r="AT217" s="224" t="s">
        <v>146</v>
      </c>
      <c r="AU217" s="224" t="s">
        <v>82</v>
      </c>
      <c r="AY217" s="17" t="s">
        <v>122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7" t="s">
        <v>80</v>
      </c>
      <c r="BK217" s="225">
        <f>ROUND(I217*H217,2)</f>
        <v>0</v>
      </c>
      <c r="BL217" s="17" t="s">
        <v>128</v>
      </c>
      <c r="BM217" s="224" t="s">
        <v>343</v>
      </c>
    </row>
    <row r="218" s="2" customFormat="1" ht="16.5" customHeight="1">
      <c r="A218" s="38"/>
      <c r="B218" s="39"/>
      <c r="C218" s="238" t="s">
        <v>344</v>
      </c>
      <c r="D218" s="238" t="s">
        <v>146</v>
      </c>
      <c r="E218" s="239" t="s">
        <v>345</v>
      </c>
      <c r="F218" s="240" t="s">
        <v>346</v>
      </c>
      <c r="G218" s="241" t="s">
        <v>154</v>
      </c>
      <c r="H218" s="242">
        <v>36</v>
      </c>
      <c r="I218" s="243"/>
      <c r="J218" s="244">
        <f>ROUND(I218*H218,2)</f>
        <v>0</v>
      </c>
      <c r="K218" s="245"/>
      <c r="L218" s="246"/>
      <c r="M218" s="247" t="s">
        <v>1</v>
      </c>
      <c r="N218" s="248" t="s">
        <v>40</v>
      </c>
      <c r="O218" s="91"/>
      <c r="P218" s="222">
        <f>O218*H218</f>
        <v>0</v>
      </c>
      <c r="Q218" s="222">
        <v>0.00027999999999999998</v>
      </c>
      <c r="R218" s="222">
        <f>Q218*H218</f>
        <v>0.010079999999999999</v>
      </c>
      <c r="S218" s="222">
        <v>0</v>
      </c>
      <c r="T218" s="22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4" t="s">
        <v>149</v>
      </c>
      <c r="AT218" s="224" t="s">
        <v>146</v>
      </c>
      <c r="AU218" s="224" t="s">
        <v>82</v>
      </c>
      <c r="AY218" s="17" t="s">
        <v>122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7" t="s">
        <v>80</v>
      </c>
      <c r="BK218" s="225">
        <f>ROUND(I218*H218,2)</f>
        <v>0</v>
      </c>
      <c r="BL218" s="17" t="s">
        <v>128</v>
      </c>
      <c r="BM218" s="224" t="s">
        <v>347</v>
      </c>
    </row>
    <row r="219" s="2" customFormat="1" ht="16.5" customHeight="1">
      <c r="A219" s="38"/>
      <c r="B219" s="39"/>
      <c r="C219" s="238" t="s">
        <v>348</v>
      </c>
      <c r="D219" s="238" t="s">
        <v>146</v>
      </c>
      <c r="E219" s="239" t="s">
        <v>349</v>
      </c>
      <c r="F219" s="240" t="s">
        <v>350</v>
      </c>
      <c r="G219" s="241" t="s">
        <v>154</v>
      </c>
      <c r="H219" s="242">
        <v>2</v>
      </c>
      <c r="I219" s="243"/>
      <c r="J219" s="244">
        <f>ROUND(I219*H219,2)</f>
        <v>0</v>
      </c>
      <c r="K219" s="245"/>
      <c r="L219" s="246"/>
      <c r="M219" s="247" t="s">
        <v>1</v>
      </c>
      <c r="N219" s="248" t="s">
        <v>40</v>
      </c>
      <c r="O219" s="91"/>
      <c r="P219" s="222">
        <f>O219*H219</f>
        <v>0</v>
      </c>
      <c r="Q219" s="222">
        <v>0.00071000000000000002</v>
      </c>
      <c r="R219" s="222">
        <f>Q219*H219</f>
        <v>0.00142</v>
      </c>
      <c r="S219" s="222">
        <v>0</v>
      </c>
      <c r="T219" s="223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4" t="s">
        <v>149</v>
      </c>
      <c r="AT219" s="224" t="s">
        <v>146</v>
      </c>
      <c r="AU219" s="224" t="s">
        <v>82</v>
      </c>
      <c r="AY219" s="17" t="s">
        <v>122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7" t="s">
        <v>80</v>
      </c>
      <c r="BK219" s="225">
        <f>ROUND(I219*H219,2)</f>
        <v>0</v>
      </c>
      <c r="BL219" s="17" t="s">
        <v>128</v>
      </c>
      <c r="BM219" s="224" t="s">
        <v>351</v>
      </c>
    </row>
    <row r="220" s="2" customFormat="1" ht="21.75" customHeight="1">
      <c r="A220" s="38"/>
      <c r="B220" s="39"/>
      <c r="C220" s="238" t="s">
        <v>352</v>
      </c>
      <c r="D220" s="238" t="s">
        <v>146</v>
      </c>
      <c r="E220" s="239" t="s">
        <v>353</v>
      </c>
      <c r="F220" s="240" t="s">
        <v>354</v>
      </c>
      <c r="G220" s="241" t="s">
        <v>355</v>
      </c>
      <c r="H220" s="242">
        <v>1</v>
      </c>
      <c r="I220" s="243"/>
      <c r="J220" s="244">
        <f>ROUND(I220*H220,2)</f>
        <v>0</v>
      </c>
      <c r="K220" s="245"/>
      <c r="L220" s="246"/>
      <c r="M220" s="247" t="s">
        <v>1</v>
      </c>
      <c r="N220" s="248" t="s">
        <v>40</v>
      </c>
      <c r="O220" s="91"/>
      <c r="P220" s="222">
        <f>O220*H220</f>
        <v>0</v>
      </c>
      <c r="Q220" s="222">
        <v>0.012999999999999999</v>
      </c>
      <c r="R220" s="222">
        <f>Q220*H220</f>
        <v>0.012999999999999999</v>
      </c>
      <c r="S220" s="222">
        <v>0</v>
      </c>
      <c r="T220" s="223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4" t="s">
        <v>149</v>
      </c>
      <c r="AT220" s="224" t="s">
        <v>146</v>
      </c>
      <c r="AU220" s="224" t="s">
        <v>82</v>
      </c>
      <c r="AY220" s="17" t="s">
        <v>122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7" t="s">
        <v>80</v>
      </c>
      <c r="BK220" s="225">
        <f>ROUND(I220*H220,2)</f>
        <v>0</v>
      </c>
      <c r="BL220" s="17" t="s">
        <v>128</v>
      </c>
      <c r="BM220" s="224" t="s">
        <v>356</v>
      </c>
    </row>
    <row r="221" s="2" customFormat="1" ht="24.15" customHeight="1">
      <c r="A221" s="38"/>
      <c r="B221" s="39"/>
      <c r="C221" s="212" t="s">
        <v>357</v>
      </c>
      <c r="D221" s="212" t="s">
        <v>124</v>
      </c>
      <c r="E221" s="213" t="s">
        <v>358</v>
      </c>
      <c r="F221" s="214" t="s">
        <v>359</v>
      </c>
      <c r="G221" s="215" t="s">
        <v>127</v>
      </c>
      <c r="H221" s="216">
        <v>2.25</v>
      </c>
      <c r="I221" s="217"/>
      <c r="J221" s="218">
        <f>ROUND(I221*H221,2)</f>
        <v>0</v>
      </c>
      <c r="K221" s="219"/>
      <c r="L221" s="44"/>
      <c r="M221" s="220" t="s">
        <v>1</v>
      </c>
      <c r="N221" s="221" t="s">
        <v>40</v>
      </c>
      <c r="O221" s="91"/>
      <c r="P221" s="222">
        <f>O221*H221</f>
        <v>0</v>
      </c>
      <c r="Q221" s="222">
        <v>0.00036000000000000002</v>
      </c>
      <c r="R221" s="222">
        <f>Q221*H221</f>
        <v>0.00081000000000000006</v>
      </c>
      <c r="S221" s="222">
        <v>0</v>
      </c>
      <c r="T221" s="22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4" t="s">
        <v>128</v>
      </c>
      <c r="AT221" s="224" t="s">
        <v>124</v>
      </c>
      <c r="AU221" s="224" t="s">
        <v>82</v>
      </c>
      <c r="AY221" s="17" t="s">
        <v>122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7" t="s">
        <v>80</v>
      </c>
      <c r="BK221" s="225">
        <f>ROUND(I221*H221,2)</f>
        <v>0</v>
      </c>
      <c r="BL221" s="17" t="s">
        <v>128</v>
      </c>
      <c r="BM221" s="224" t="s">
        <v>360</v>
      </c>
    </row>
    <row r="222" s="13" customFormat="1">
      <c r="A222" s="13"/>
      <c r="B222" s="226"/>
      <c r="C222" s="227"/>
      <c r="D222" s="228" t="s">
        <v>130</v>
      </c>
      <c r="E222" s="229" t="s">
        <v>1</v>
      </c>
      <c r="F222" s="230" t="s">
        <v>361</v>
      </c>
      <c r="G222" s="227"/>
      <c r="H222" s="231">
        <v>2.25</v>
      </c>
      <c r="I222" s="232"/>
      <c r="J222" s="227"/>
      <c r="K222" s="227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130</v>
      </c>
      <c r="AU222" s="237" t="s">
        <v>82</v>
      </c>
      <c r="AV222" s="13" t="s">
        <v>82</v>
      </c>
      <c r="AW222" s="13" t="s">
        <v>31</v>
      </c>
      <c r="AX222" s="13" t="s">
        <v>80</v>
      </c>
      <c r="AY222" s="237" t="s">
        <v>122</v>
      </c>
    </row>
    <row r="223" s="2" customFormat="1" ht="24.15" customHeight="1">
      <c r="A223" s="38"/>
      <c r="B223" s="39"/>
      <c r="C223" s="212" t="s">
        <v>362</v>
      </c>
      <c r="D223" s="212" t="s">
        <v>124</v>
      </c>
      <c r="E223" s="213" t="s">
        <v>363</v>
      </c>
      <c r="F223" s="214" t="s">
        <v>364</v>
      </c>
      <c r="G223" s="215" t="s">
        <v>159</v>
      </c>
      <c r="H223" s="216">
        <v>25.5</v>
      </c>
      <c r="I223" s="217"/>
      <c r="J223" s="218">
        <f>ROUND(I223*H223,2)</f>
        <v>0</v>
      </c>
      <c r="K223" s="219"/>
      <c r="L223" s="44"/>
      <c r="M223" s="220" t="s">
        <v>1</v>
      </c>
      <c r="N223" s="221" t="s">
        <v>40</v>
      </c>
      <c r="O223" s="91"/>
      <c r="P223" s="222">
        <f>O223*H223</f>
        <v>0</v>
      </c>
      <c r="Q223" s="222">
        <v>0</v>
      </c>
      <c r="R223" s="222">
        <f>Q223*H223</f>
        <v>0</v>
      </c>
      <c r="S223" s="222">
        <v>1.95</v>
      </c>
      <c r="T223" s="223">
        <f>S223*H223</f>
        <v>49.725000000000001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4" t="s">
        <v>128</v>
      </c>
      <c r="AT223" s="224" t="s">
        <v>124</v>
      </c>
      <c r="AU223" s="224" t="s">
        <v>82</v>
      </c>
      <c r="AY223" s="17" t="s">
        <v>122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7" t="s">
        <v>80</v>
      </c>
      <c r="BK223" s="225">
        <f>ROUND(I223*H223,2)</f>
        <v>0</v>
      </c>
      <c r="BL223" s="17" t="s">
        <v>128</v>
      </c>
      <c r="BM223" s="224" t="s">
        <v>365</v>
      </c>
    </row>
    <row r="224" s="13" customFormat="1">
      <c r="A224" s="13"/>
      <c r="B224" s="226"/>
      <c r="C224" s="227"/>
      <c r="D224" s="228" t="s">
        <v>130</v>
      </c>
      <c r="E224" s="229" t="s">
        <v>1</v>
      </c>
      <c r="F224" s="230" t="s">
        <v>366</v>
      </c>
      <c r="G224" s="227"/>
      <c r="H224" s="231">
        <v>25.5</v>
      </c>
      <c r="I224" s="232"/>
      <c r="J224" s="227"/>
      <c r="K224" s="227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130</v>
      </c>
      <c r="AU224" s="237" t="s">
        <v>82</v>
      </c>
      <c r="AV224" s="13" t="s">
        <v>82</v>
      </c>
      <c r="AW224" s="13" t="s">
        <v>31</v>
      </c>
      <c r="AX224" s="13" t="s">
        <v>80</v>
      </c>
      <c r="AY224" s="237" t="s">
        <v>122</v>
      </c>
    </row>
    <row r="225" s="12" customFormat="1" ht="22.8" customHeight="1">
      <c r="A225" s="12"/>
      <c r="B225" s="196"/>
      <c r="C225" s="197"/>
      <c r="D225" s="198" t="s">
        <v>74</v>
      </c>
      <c r="E225" s="210" t="s">
        <v>367</v>
      </c>
      <c r="F225" s="210" t="s">
        <v>368</v>
      </c>
      <c r="G225" s="197"/>
      <c r="H225" s="197"/>
      <c r="I225" s="200"/>
      <c r="J225" s="211">
        <f>BK225</f>
        <v>0</v>
      </c>
      <c r="K225" s="197"/>
      <c r="L225" s="202"/>
      <c r="M225" s="203"/>
      <c r="N225" s="204"/>
      <c r="O225" s="204"/>
      <c r="P225" s="205">
        <f>SUM(P226:P227)</f>
        <v>0</v>
      </c>
      <c r="Q225" s="204"/>
      <c r="R225" s="205">
        <f>SUM(R226:R227)</f>
        <v>0</v>
      </c>
      <c r="S225" s="204"/>
      <c r="T225" s="206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7" t="s">
        <v>80</v>
      </c>
      <c r="AT225" s="208" t="s">
        <v>74</v>
      </c>
      <c r="AU225" s="208" t="s">
        <v>80</v>
      </c>
      <c r="AY225" s="207" t="s">
        <v>122</v>
      </c>
      <c r="BK225" s="209">
        <f>SUM(BK226:BK227)</f>
        <v>0</v>
      </c>
    </row>
    <row r="226" s="2" customFormat="1" ht="24.15" customHeight="1">
      <c r="A226" s="38"/>
      <c r="B226" s="39"/>
      <c r="C226" s="212" t="s">
        <v>369</v>
      </c>
      <c r="D226" s="212" t="s">
        <v>124</v>
      </c>
      <c r="E226" s="213" t="s">
        <v>370</v>
      </c>
      <c r="F226" s="214" t="s">
        <v>371</v>
      </c>
      <c r="G226" s="215" t="s">
        <v>180</v>
      </c>
      <c r="H226" s="216">
        <v>55.185000000000002</v>
      </c>
      <c r="I226" s="217"/>
      <c r="J226" s="218">
        <f>ROUND(I226*H226,2)</f>
        <v>0</v>
      </c>
      <c r="K226" s="219"/>
      <c r="L226" s="44"/>
      <c r="M226" s="220" t="s">
        <v>1</v>
      </c>
      <c r="N226" s="221" t="s">
        <v>40</v>
      </c>
      <c r="O226" s="91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4" t="s">
        <v>128</v>
      </c>
      <c r="AT226" s="224" t="s">
        <v>124</v>
      </c>
      <c r="AU226" s="224" t="s">
        <v>82</v>
      </c>
      <c r="AY226" s="17" t="s">
        <v>122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7" t="s">
        <v>80</v>
      </c>
      <c r="BK226" s="225">
        <f>ROUND(I226*H226,2)</f>
        <v>0</v>
      </c>
      <c r="BL226" s="17" t="s">
        <v>128</v>
      </c>
      <c r="BM226" s="224" t="s">
        <v>372</v>
      </c>
    </row>
    <row r="227" s="2" customFormat="1" ht="24.15" customHeight="1">
      <c r="A227" s="38"/>
      <c r="B227" s="39"/>
      <c r="C227" s="212" t="s">
        <v>373</v>
      </c>
      <c r="D227" s="212" t="s">
        <v>124</v>
      </c>
      <c r="E227" s="213" t="s">
        <v>374</v>
      </c>
      <c r="F227" s="214" t="s">
        <v>375</v>
      </c>
      <c r="G227" s="215" t="s">
        <v>180</v>
      </c>
      <c r="H227" s="216">
        <v>55.185000000000002</v>
      </c>
      <c r="I227" s="217"/>
      <c r="J227" s="218">
        <f>ROUND(I227*H227,2)</f>
        <v>0</v>
      </c>
      <c r="K227" s="219"/>
      <c r="L227" s="44"/>
      <c r="M227" s="220" t="s">
        <v>1</v>
      </c>
      <c r="N227" s="221" t="s">
        <v>40</v>
      </c>
      <c r="O227" s="91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4" t="s">
        <v>128</v>
      </c>
      <c r="AT227" s="224" t="s">
        <v>124</v>
      </c>
      <c r="AU227" s="224" t="s">
        <v>82</v>
      </c>
      <c r="AY227" s="17" t="s">
        <v>122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7" t="s">
        <v>80</v>
      </c>
      <c r="BK227" s="225">
        <f>ROUND(I227*H227,2)</f>
        <v>0</v>
      </c>
      <c r="BL227" s="17" t="s">
        <v>128</v>
      </c>
      <c r="BM227" s="224" t="s">
        <v>376</v>
      </c>
    </row>
    <row r="228" s="12" customFormat="1" ht="22.8" customHeight="1">
      <c r="A228" s="12"/>
      <c r="B228" s="196"/>
      <c r="C228" s="197"/>
      <c r="D228" s="198" t="s">
        <v>74</v>
      </c>
      <c r="E228" s="210" t="s">
        <v>377</v>
      </c>
      <c r="F228" s="210" t="s">
        <v>378</v>
      </c>
      <c r="G228" s="197"/>
      <c r="H228" s="197"/>
      <c r="I228" s="200"/>
      <c r="J228" s="211">
        <f>BK228</f>
        <v>0</v>
      </c>
      <c r="K228" s="197"/>
      <c r="L228" s="202"/>
      <c r="M228" s="203"/>
      <c r="N228" s="204"/>
      <c r="O228" s="204"/>
      <c r="P228" s="205">
        <f>P229</f>
        <v>0</v>
      </c>
      <c r="Q228" s="204"/>
      <c r="R228" s="205">
        <f>R229</f>
        <v>0</v>
      </c>
      <c r="S228" s="204"/>
      <c r="T228" s="206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7" t="s">
        <v>80</v>
      </c>
      <c r="AT228" s="208" t="s">
        <v>74</v>
      </c>
      <c r="AU228" s="208" t="s">
        <v>80</v>
      </c>
      <c r="AY228" s="207" t="s">
        <v>122</v>
      </c>
      <c r="BK228" s="209">
        <f>BK229</f>
        <v>0</v>
      </c>
    </row>
    <row r="229" s="2" customFormat="1" ht="21.75" customHeight="1">
      <c r="A229" s="38"/>
      <c r="B229" s="39"/>
      <c r="C229" s="212" t="s">
        <v>379</v>
      </c>
      <c r="D229" s="212" t="s">
        <v>124</v>
      </c>
      <c r="E229" s="213" t="s">
        <v>380</v>
      </c>
      <c r="F229" s="214" t="s">
        <v>381</v>
      </c>
      <c r="G229" s="215" t="s">
        <v>180</v>
      </c>
      <c r="H229" s="216">
        <v>81.903999999999996</v>
      </c>
      <c r="I229" s="217"/>
      <c r="J229" s="218">
        <f>ROUND(I229*H229,2)</f>
        <v>0</v>
      </c>
      <c r="K229" s="219"/>
      <c r="L229" s="44"/>
      <c r="M229" s="220" t="s">
        <v>1</v>
      </c>
      <c r="N229" s="221" t="s">
        <v>40</v>
      </c>
      <c r="O229" s="91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4" t="s">
        <v>128</v>
      </c>
      <c r="AT229" s="224" t="s">
        <v>124</v>
      </c>
      <c r="AU229" s="224" t="s">
        <v>82</v>
      </c>
      <c r="AY229" s="17" t="s">
        <v>122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7" t="s">
        <v>80</v>
      </c>
      <c r="BK229" s="225">
        <f>ROUND(I229*H229,2)</f>
        <v>0</v>
      </c>
      <c r="BL229" s="17" t="s">
        <v>128</v>
      </c>
      <c r="BM229" s="224" t="s">
        <v>382</v>
      </c>
    </row>
    <row r="230" s="12" customFormat="1" ht="25.92" customHeight="1">
      <c r="A230" s="12"/>
      <c r="B230" s="196"/>
      <c r="C230" s="197"/>
      <c r="D230" s="198" t="s">
        <v>74</v>
      </c>
      <c r="E230" s="199" t="s">
        <v>383</v>
      </c>
      <c r="F230" s="199" t="s">
        <v>384</v>
      </c>
      <c r="G230" s="197"/>
      <c r="H230" s="197"/>
      <c r="I230" s="200"/>
      <c r="J230" s="201">
        <f>BK230</f>
        <v>0</v>
      </c>
      <c r="K230" s="197"/>
      <c r="L230" s="202"/>
      <c r="M230" s="203"/>
      <c r="N230" s="204"/>
      <c r="O230" s="204"/>
      <c r="P230" s="205">
        <f>P231</f>
        <v>0</v>
      </c>
      <c r="Q230" s="204"/>
      <c r="R230" s="205">
        <f>R231</f>
        <v>0.014999999999999999</v>
      </c>
      <c r="S230" s="204"/>
      <c r="T230" s="206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7" t="s">
        <v>82</v>
      </c>
      <c r="AT230" s="208" t="s">
        <v>74</v>
      </c>
      <c r="AU230" s="208" t="s">
        <v>75</v>
      </c>
      <c r="AY230" s="207" t="s">
        <v>122</v>
      </c>
      <c r="BK230" s="209">
        <f>BK231</f>
        <v>0</v>
      </c>
    </row>
    <row r="231" s="12" customFormat="1" ht="22.8" customHeight="1">
      <c r="A231" s="12"/>
      <c r="B231" s="196"/>
      <c r="C231" s="197"/>
      <c r="D231" s="198" t="s">
        <v>74</v>
      </c>
      <c r="E231" s="210" t="s">
        <v>385</v>
      </c>
      <c r="F231" s="210" t="s">
        <v>386</v>
      </c>
      <c r="G231" s="197"/>
      <c r="H231" s="197"/>
      <c r="I231" s="200"/>
      <c r="J231" s="211">
        <f>BK231</f>
        <v>0</v>
      </c>
      <c r="K231" s="197"/>
      <c r="L231" s="202"/>
      <c r="M231" s="203"/>
      <c r="N231" s="204"/>
      <c r="O231" s="204"/>
      <c r="P231" s="205">
        <f>SUM(P232:P239)</f>
        <v>0</v>
      </c>
      <c r="Q231" s="204"/>
      <c r="R231" s="205">
        <f>SUM(R232:R239)</f>
        <v>0.014999999999999999</v>
      </c>
      <c r="S231" s="204"/>
      <c r="T231" s="206">
        <f>SUM(T232:T239)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7" t="s">
        <v>82</v>
      </c>
      <c r="AT231" s="208" t="s">
        <v>74</v>
      </c>
      <c r="AU231" s="208" t="s">
        <v>80</v>
      </c>
      <c r="AY231" s="207" t="s">
        <v>122</v>
      </c>
      <c r="BK231" s="209">
        <f>SUM(BK232:BK239)</f>
        <v>0</v>
      </c>
    </row>
    <row r="232" s="2" customFormat="1" ht="24.15" customHeight="1">
      <c r="A232" s="38"/>
      <c r="B232" s="39"/>
      <c r="C232" s="212" t="s">
        <v>387</v>
      </c>
      <c r="D232" s="212" t="s">
        <v>124</v>
      </c>
      <c r="E232" s="213" t="s">
        <v>388</v>
      </c>
      <c r="F232" s="214" t="s">
        <v>389</v>
      </c>
      <c r="G232" s="215" t="s">
        <v>127</v>
      </c>
      <c r="H232" s="216">
        <v>15.574</v>
      </c>
      <c r="I232" s="217"/>
      <c r="J232" s="218">
        <f>ROUND(I232*H232,2)</f>
        <v>0</v>
      </c>
      <c r="K232" s="219"/>
      <c r="L232" s="44"/>
      <c r="M232" s="220" t="s">
        <v>1</v>
      </c>
      <c r="N232" s="221" t="s">
        <v>40</v>
      </c>
      <c r="O232" s="91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4" t="s">
        <v>202</v>
      </c>
      <c r="AT232" s="224" t="s">
        <v>124</v>
      </c>
      <c r="AU232" s="224" t="s">
        <v>82</v>
      </c>
      <c r="AY232" s="17" t="s">
        <v>122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7" t="s">
        <v>80</v>
      </c>
      <c r="BK232" s="225">
        <f>ROUND(I232*H232,2)</f>
        <v>0</v>
      </c>
      <c r="BL232" s="17" t="s">
        <v>202</v>
      </c>
      <c r="BM232" s="224" t="s">
        <v>390</v>
      </c>
    </row>
    <row r="233" s="13" customFormat="1">
      <c r="A233" s="13"/>
      <c r="B233" s="226"/>
      <c r="C233" s="227"/>
      <c r="D233" s="228" t="s">
        <v>130</v>
      </c>
      <c r="E233" s="229" t="s">
        <v>1</v>
      </c>
      <c r="F233" s="230" t="s">
        <v>277</v>
      </c>
      <c r="G233" s="227"/>
      <c r="H233" s="231">
        <v>15.574</v>
      </c>
      <c r="I233" s="232"/>
      <c r="J233" s="227"/>
      <c r="K233" s="227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130</v>
      </c>
      <c r="AU233" s="237" t="s">
        <v>82</v>
      </c>
      <c r="AV233" s="13" t="s">
        <v>82</v>
      </c>
      <c r="AW233" s="13" t="s">
        <v>31</v>
      </c>
      <c r="AX233" s="13" t="s">
        <v>80</v>
      </c>
      <c r="AY233" s="237" t="s">
        <v>122</v>
      </c>
    </row>
    <row r="234" s="2" customFormat="1" ht="16.5" customHeight="1">
      <c r="A234" s="38"/>
      <c r="B234" s="39"/>
      <c r="C234" s="238" t="s">
        <v>391</v>
      </c>
      <c r="D234" s="238" t="s">
        <v>146</v>
      </c>
      <c r="E234" s="239" t="s">
        <v>392</v>
      </c>
      <c r="F234" s="240" t="s">
        <v>393</v>
      </c>
      <c r="G234" s="241" t="s">
        <v>394</v>
      </c>
      <c r="H234" s="242">
        <v>5</v>
      </c>
      <c r="I234" s="243"/>
      <c r="J234" s="244">
        <f>ROUND(I234*H234,2)</f>
        <v>0</v>
      </c>
      <c r="K234" s="245"/>
      <c r="L234" s="246"/>
      <c r="M234" s="247" t="s">
        <v>1</v>
      </c>
      <c r="N234" s="248" t="s">
        <v>40</v>
      </c>
      <c r="O234" s="91"/>
      <c r="P234" s="222">
        <f>O234*H234</f>
        <v>0</v>
      </c>
      <c r="Q234" s="222">
        <v>0.001</v>
      </c>
      <c r="R234" s="222">
        <f>Q234*H234</f>
        <v>0.0050000000000000001</v>
      </c>
      <c r="S234" s="222">
        <v>0</v>
      </c>
      <c r="T234" s="22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4" t="s">
        <v>279</v>
      </c>
      <c r="AT234" s="224" t="s">
        <v>146</v>
      </c>
      <c r="AU234" s="224" t="s">
        <v>82</v>
      </c>
      <c r="AY234" s="17" t="s">
        <v>122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7" t="s">
        <v>80</v>
      </c>
      <c r="BK234" s="225">
        <f>ROUND(I234*H234,2)</f>
        <v>0</v>
      </c>
      <c r="BL234" s="17" t="s">
        <v>202</v>
      </c>
      <c r="BM234" s="224" t="s">
        <v>395</v>
      </c>
    </row>
    <row r="235" s="2" customFormat="1" ht="24.15" customHeight="1">
      <c r="A235" s="38"/>
      <c r="B235" s="39"/>
      <c r="C235" s="212" t="s">
        <v>396</v>
      </c>
      <c r="D235" s="212" t="s">
        <v>124</v>
      </c>
      <c r="E235" s="213" t="s">
        <v>397</v>
      </c>
      <c r="F235" s="214" t="s">
        <v>398</v>
      </c>
      <c r="G235" s="215" t="s">
        <v>127</v>
      </c>
      <c r="H235" s="216">
        <v>31.146999999999998</v>
      </c>
      <c r="I235" s="217"/>
      <c r="J235" s="218">
        <f>ROUND(I235*H235,2)</f>
        <v>0</v>
      </c>
      <c r="K235" s="219"/>
      <c r="L235" s="44"/>
      <c r="M235" s="220" t="s">
        <v>1</v>
      </c>
      <c r="N235" s="221" t="s">
        <v>40</v>
      </c>
      <c r="O235" s="91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4" t="s">
        <v>202</v>
      </c>
      <c r="AT235" s="224" t="s">
        <v>124</v>
      </c>
      <c r="AU235" s="224" t="s">
        <v>82</v>
      </c>
      <c r="AY235" s="17" t="s">
        <v>122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7" t="s">
        <v>80</v>
      </c>
      <c r="BK235" s="225">
        <f>ROUND(I235*H235,2)</f>
        <v>0</v>
      </c>
      <c r="BL235" s="17" t="s">
        <v>202</v>
      </c>
      <c r="BM235" s="224" t="s">
        <v>399</v>
      </c>
    </row>
    <row r="236" s="13" customFormat="1">
      <c r="A236" s="13"/>
      <c r="B236" s="226"/>
      <c r="C236" s="227"/>
      <c r="D236" s="228" t="s">
        <v>130</v>
      </c>
      <c r="E236" s="229" t="s">
        <v>1</v>
      </c>
      <c r="F236" s="230" t="s">
        <v>400</v>
      </c>
      <c r="G236" s="227"/>
      <c r="H236" s="231">
        <v>31.146999999999998</v>
      </c>
      <c r="I236" s="232"/>
      <c r="J236" s="227"/>
      <c r="K236" s="227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130</v>
      </c>
      <c r="AU236" s="237" t="s">
        <v>82</v>
      </c>
      <c r="AV236" s="13" t="s">
        <v>82</v>
      </c>
      <c r="AW236" s="13" t="s">
        <v>31</v>
      </c>
      <c r="AX236" s="13" t="s">
        <v>80</v>
      </c>
      <c r="AY236" s="237" t="s">
        <v>122</v>
      </c>
    </row>
    <row r="237" s="2" customFormat="1" ht="16.5" customHeight="1">
      <c r="A237" s="38"/>
      <c r="B237" s="39"/>
      <c r="C237" s="238" t="s">
        <v>401</v>
      </c>
      <c r="D237" s="238" t="s">
        <v>146</v>
      </c>
      <c r="E237" s="239" t="s">
        <v>402</v>
      </c>
      <c r="F237" s="240" t="s">
        <v>403</v>
      </c>
      <c r="G237" s="241" t="s">
        <v>180</v>
      </c>
      <c r="H237" s="242">
        <v>0.01</v>
      </c>
      <c r="I237" s="243"/>
      <c r="J237" s="244">
        <f>ROUND(I237*H237,2)</f>
        <v>0</v>
      </c>
      <c r="K237" s="245"/>
      <c r="L237" s="246"/>
      <c r="M237" s="247" t="s">
        <v>1</v>
      </c>
      <c r="N237" s="248" t="s">
        <v>40</v>
      </c>
      <c r="O237" s="91"/>
      <c r="P237" s="222">
        <f>O237*H237</f>
        <v>0</v>
      </c>
      <c r="Q237" s="222">
        <v>1</v>
      </c>
      <c r="R237" s="222">
        <f>Q237*H237</f>
        <v>0.01</v>
      </c>
      <c r="S237" s="222">
        <v>0</v>
      </c>
      <c r="T237" s="223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4" t="s">
        <v>279</v>
      </c>
      <c r="AT237" s="224" t="s">
        <v>146</v>
      </c>
      <c r="AU237" s="224" t="s">
        <v>82</v>
      </c>
      <c r="AY237" s="17" t="s">
        <v>122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7" t="s">
        <v>80</v>
      </c>
      <c r="BK237" s="225">
        <f>ROUND(I237*H237,2)</f>
        <v>0</v>
      </c>
      <c r="BL237" s="17" t="s">
        <v>202</v>
      </c>
      <c r="BM237" s="224" t="s">
        <v>404</v>
      </c>
    </row>
    <row r="238" s="13" customFormat="1">
      <c r="A238" s="13"/>
      <c r="B238" s="226"/>
      <c r="C238" s="227"/>
      <c r="D238" s="228" t="s">
        <v>130</v>
      </c>
      <c r="E238" s="227"/>
      <c r="F238" s="230" t="s">
        <v>405</v>
      </c>
      <c r="G238" s="227"/>
      <c r="H238" s="231">
        <v>0.01</v>
      </c>
      <c r="I238" s="232"/>
      <c r="J238" s="227"/>
      <c r="K238" s="227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130</v>
      </c>
      <c r="AU238" s="237" t="s">
        <v>82</v>
      </c>
      <c r="AV238" s="13" t="s">
        <v>82</v>
      </c>
      <c r="AW238" s="13" t="s">
        <v>4</v>
      </c>
      <c r="AX238" s="13" t="s">
        <v>80</v>
      </c>
      <c r="AY238" s="237" t="s">
        <v>122</v>
      </c>
    </row>
    <row r="239" s="2" customFormat="1" ht="24.15" customHeight="1">
      <c r="A239" s="38"/>
      <c r="B239" s="39"/>
      <c r="C239" s="212" t="s">
        <v>406</v>
      </c>
      <c r="D239" s="212" t="s">
        <v>124</v>
      </c>
      <c r="E239" s="213" t="s">
        <v>407</v>
      </c>
      <c r="F239" s="214" t="s">
        <v>408</v>
      </c>
      <c r="G239" s="215" t="s">
        <v>180</v>
      </c>
      <c r="H239" s="216">
        <v>0.014999999999999999</v>
      </c>
      <c r="I239" s="217"/>
      <c r="J239" s="218">
        <f>ROUND(I239*H239,2)</f>
        <v>0</v>
      </c>
      <c r="K239" s="219"/>
      <c r="L239" s="44"/>
      <c r="M239" s="220" t="s">
        <v>1</v>
      </c>
      <c r="N239" s="221" t="s">
        <v>40</v>
      </c>
      <c r="O239" s="91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4" t="s">
        <v>202</v>
      </c>
      <c r="AT239" s="224" t="s">
        <v>124</v>
      </c>
      <c r="AU239" s="224" t="s">
        <v>82</v>
      </c>
      <c r="AY239" s="17" t="s">
        <v>122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7" t="s">
        <v>80</v>
      </c>
      <c r="BK239" s="225">
        <f>ROUND(I239*H239,2)</f>
        <v>0</v>
      </c>
      <c r="BL239" s="17" t="s">
        <v>202</v>
      </c>
      <c r="BM239" s="224" t="s">
        <v>409</v>
      </c>
    </row>
    <row r="240" s="12" customFormat="1" ht="25.92" customHeight="1">
      <c r="A240" s="12"/>
      <c r="B240" s="196"/>
      <c r="C240" s="197"/>
      <c r="D240" s="198" t="s">
        <v>74</v>
      </c>
      <c r="E240" s="199" t="s">
        <v>146</v>
      </c>
      <c r="F240" s="199" t="s">
        <v>410</v>
      </c>
      <c r="G240" s="197"/>
      <c r="H240" s="197"/>
      <c r="I240" s="200"/>
      <c r="J240" s="201">
        <f>BK240</f>
        <v>0</v>
      </c>
      <c r="K240" s="197"/>
      <c r="L240" s="202"/>
      <c r="M240" s="203"/>
      <c r="N240" s="204"/>
      <c r="O240" s="204"/>
      <c r="P240" s="205">
        <f>P241</f>
        <v>0</v>
      </c>
      <c r="Q240" s="204"/>
      <c r="R240" s="205">
        <f>R241</f>
        <v>3.0000000000000001E-05</v>
      </c>
      <c r="S240" s="204"/>
      <c r="T240" s="206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7" t="s">
        <v>136</v>
      </c>
      <c r="AT240" s="208" t="s">
        <v>74</v>
      </c>
      <c r="AU240" s="208" t="s">
        <v>75</v>
      </c>
      <c r="AY240" s="207" t="s">
        <v>122</v>
      </c>
      <c r="BK240" s="209">
        <f>BK241</f>
        <v>0</v>
      </c>
    </row>
    <row r="241" s="12" customFormat="1" ht="22.8" customHeight="1">
      <c r="A241" s="12"/>
      <c r="B241" s="196"/>
      <c r="C241" s="197"/>
      <c r="D241" s="198" t="s">
        <v>74</v>
      </c>
      <c r="E241" s="210" t="s">
        <v>411</v>
      </c>
      <c r="F241" s="210" t="s">
        <v>412</v>
      </c>
      <c r="G241" s="197"/>
      <c r="H241" s="197"/>
      <c r="I241" s="200"/>
      <c r="J241" s="211">
        <f>BK241</f>
        <v>0</v>
      </c>
      <c r="K241" s="197"/>
      <c r="L241" s="202"/>
      <c r="M241" s="203"/>
      <c r="N241" s="204"/>
      <c r="O241" s="204"/>
      <c r="P241" s="205">
        <f>SUM(P242:P243)</f>
        <v>0</v>
      </c>
      <c r="Q241" s="204"/>
      <c r="R241" s="205">
        <f>SUM(R242:R243)</f>
        <v>3.0000000000000001E-05</v>
      </c>
      <c r="S241" s="204"/>
      <c r="T241" s="206">
        <f>SUM(T242:T243)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7" t="s">
        <v>136</v>
      </c>
      <c r="AT241" s="208" t="s">
        <v>74</v>
      </c>
      <c r="AU241" s="208" t="s">
        <v>80</v>
      </c>
      <c r="AY241" s="207" t="s">
        <v>122</v>
      </c>
      <c r="BK241" s="209">
        <f>SUM(BK242:BK243)</f>
        <v>0</v>
      </c>
    </row>
    <row r="242" s="2" customFormat="1" ht="37.8" customHeight="1">
      <c r="A242" s="38"/>
      <c r="B242" s="39"/>
      <c r="C242" s="212" t="s">
        <v>413</v>
      </c>
      <c r="D242" s="212" t="s">
        <v>124</v>
      </c>
      <c r="E242" s="213" t="s">
        <v>414</v>
      </c>
      <c r="F242" s="214" t="s">
        <v>415</v>
      </c>
      <c r="G242" s="215" t="s">
        <v>139</v>
      </c>
      <c r="H242" s="216">
        <v>1.5</v>
      </c>
      <c r="I242" s="217"/>
      <c r="J242" s="218">
        <f>ROUND(I242*H242,2)</f>
        <v>0</v>
      </c>
      <c r="K242" s="219"/>
      <c r="L242" s="44"/>
      <c r="M242" s="220" t="s">
        <v>1</v>
      </c>
      <c r="N242" s="221" t="s">
        <v>40</v>
      </c>
      <c r="O242" s="91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4" t="s">
        <v>170</v>
      </c>
      <c r="AT242" s="224" t="s">
        <v>124</v>
      </c>
      <c r="AU242" s="224" t="s">
        <v>82</v>
      </c>
      <c r="AY242" s="17" t="s">
        <v>122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7" t="s">
        <v>80</v>
      </c>
      <c r="BK242" s="225">
        <f>ROUND(I242*H242,2)</f>
        <v>0</v>
      </c>
      <c r="BL242" s="17" t="s">
        <v>170</v>
      </c>
      <c r="BM242" s="224" t="s">
        <v>416</v>
      </c>
    </row>
    <row r="243" s="2" customFormat="1" ht="16.5" customHeight="1">
      <c r="A243" s="38"/>
      <c r="B243" s="39"/>
      <c r="C243" s="238" t="s">
        <v>417</v>
      </c>
      <c r="D243" s="238" t="s">
        <v>146</v>
      </c>
      <c r="E243" s="239" t="s">
        <v>418</v>
      </c>
      <c r="F243" s="240" t="s">
        <v>419</v>
      </c>
      <c r="G243" s="241" t="s">
        <v>226</v>
      </c>
      <c r="H243" s="242">
        <v>0.029999999999999999</v>
      </c>
      <c r="I243" s="243"/>
      <c r="J243" s="244">
        <f>ROUND(I243*H243,2)</f>
        <v>0</v>
      </c>
      <c r="K243" s="245"/>
      <c r="L243" s="246"/>
      <c r="M243" s="247" t="s">
        <v>1</v>
      </c>
      <c r="N243" s="248" t="s">
        <v>40</v>
      </c>
      <c r="O243" s="91"/>
      <c r="P243" s="222">
        <f>O243*H243</f>
        <v>0</v>
      </c>
      <c r="Q243" s="222">
        <v>0.001</v>
      </c>
      <c r="R243" s="222">
        <f>Q243*H243</f>
        <v>3.0000000000000001E-05</v>
      </c>
      <c r="S243" s="222">
        <v>0</v>
      </c>
      <c r="T243" s="22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4" t="s">
        <v>420</v>
      </c>
      <c r="AT243" s="224" t="s">
        <v>146</v>
      </c>
      <c r="AU243" s="224" t="s">
        <v>82</v>
      </c>
      <c r="AY243" s="17" t="s">
        <v>122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7" t="s">
        <v>80</v>
      </c>
      <c r="BK243" s="225">
        <f>ROUND(I243*H243,2)</f>
        <v>0</v>
      </c>
      <c r="BL243" s="17" t="s">
        <v>420</v>
      </c>
      <c r="BM243" s="224" t="s">
        <v>421</v>
      </c>
    </row>
    <row r="244" s="12" customFormat="1" ht="25.92" customHeight="1">
      <c r="A244" s="12"/>
      <c r="B244" s="196"/>
      <c r="C244" s="197"/>
      <c r="D244" s="198" t="s">
        <v>74</v>
      </c>
      <c r="E244" s="199" t="s">
        <v>422</v>
      </c>
      <c r="F244" s="199" t="s">
        <v>423</v>
      </c>
      <c r="G244" s="197"/>
      <c r="H244" s="197"/>
      <c r="I244" s="200"/>
      <c r="J244" s="201">
        <f>BK244</f>
        <v>0</v>
      </c>
      <c r="K244" s="197"/>
      <c r="L244" s="202"/>
      <c r="M244" s="203"/>
      <c r="N244" s="204"/>
      <c r="O244" s="204"/>
      <c r="P244" s="205">
        <f>P245+P250+P252+P255+P257</f>
        <v>0</v>
      </c>
      <c r="Q244" s="204"/>
      <c r="R244" s="205">
        <f>R245+R250+R252+R255+R257</f>
        <v>0</v>
      </c>
      <c r="S244" s="204"/>
      <c r="T244" s="206">
        <f>T245+T250+T252+T255+T257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7" t="s">
        <v>145</v>
      </c>
      <c r="AT244" s="208" t="s">
        <v>74</v>
      </c>
      <c r="AU244" s="208" t="s">
        <v>75</v>
      </c>
      <c r="AY244" s="207" t="s">
        <v>122</v>
      </c>
      <c r="BK244" s="209">
        <f>BK245+BK250+BK252+BK255+BK257</f>
        <v>0</v>
      </c>
    </row>
    <row r="245" s="12" customFormat="1" ht="22.8" customHeight="1">
      <c r="A245" s="12"/>
      <c r="B245" s="196"/>
      <c r="C245" s="197"/>
      <c r="D245" s="198" t="s">
        <v>74</v>
      </c>
      <c r="E245" s="210" t="s">
        <v>424</v>
      </c>
      <c r="F245" s="210" t="s">
        <v>425</v>
      </c>
      <c r="G245" s="197"/>
      <c r="H245" s="197"/>
      <c r="I245" s="200"/>
      <c r="J245" s="211">
        <f>BK245</f>
        <v>0</v>
      </c>
      <c r="K245" s="197"/>
      <c r="L245" s="202"/>
      <c r="M245" s="203"/>
      <c r="N245" s="204"/>
      <c r="O245" s="204"/>
      <c r="P245" s="205">
        <f>SUM(P246:P249)</f>
        <v>0</v>
      </c>
      <c r="Q245" s="204"/>
      <c r="R245" s="205">
        <f>SUM(R246:R249)</f>
        <v>0</v>
      </c>
      <c r="S245" s="204"/>
      <c r="T245" s="206">
        <f>SUM(T246:T249)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7" t="s">
        <v>145</v>
      </c>
      <c r="AT245" s="208" t="s">
        <v>74</v>
      </c>
      <c r="AU245" s="208" t="s">
        <v>80</v>
      </c>
      <c r="AY245" s="207" t="s">
        <v>122</v>
      </c>
      <c r="BK245" s="209">
        <f>SUM(BK246:BK249)</f>
        <v>0</v>
      </c>
    </row>
    <row r="246" s="2" customFormat="1" ht="16.5" customHeight="1">
      <c r="A246" s="38"/>
      <c r="B246" s="39"/>
      <c r="C246" s="212" t="s">
        <v>426</v>
      </c>
      <c r="D246" s="212" t="s">
        <v>124</v>
      </c>
      <c r="E246" s="213" t="s">
        <v>427</v>
      </c>
      <c r="F246" s="214" t="s">
        <v>428</v>
      </c>
      <c r="G246" s="215" t="s">
        <v>429</v>
      </c>
      <c r="H246" s="216">
        <v>1</v>
      </c>
      <c r="I246" s="217"/>
      <c r="J246" s="218">
        <f>ROUND(I246*H246,2)</f>
        <v>0</v>
      </c>
      <c r="K246" s="219"/>
      <c r="L246" s="44"/>
      <c r="M246" s="220" t="s">
        <v>1</v>
      </c>
      <c r="N246" s="221" t="s">
        <v>40</v>
      </c>
      <c r="O246" s="91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4" t="s">
        <v>430</v>
      </c>
      <c r="AT246" s="224" t="s">
        <v>124</v>
      </c>
      <c r="AU246" s="224" t="s">
        <v>82</v>
      </c>
      <c r="AY246" s="17" t="s">
        <v>122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7" t="s">
        <v>80</v>
      </c>
      <c r="BK246" s="225">
        <f>ROUND(I246*H246,2)</f>
        <v>0</v>
      </c>
      <c r="BL246" s="17" t="s">
        <v>430</v>
      </c>
      <c r="BM246" s="224" t="s">
        <v>431</v>
      </c>
    </row>
    <row r="247" s="2" customFormat="1" ht="16.5" customHeight="1">
      <c r="A247" s="38"/>
      <c r="B247" s="39"/>
      <c r="C247" s="212" t="s">
        <v>432</v>
      </c>
      <c r="D247" s="212" t="s">
        <v>124</v>
      </c>
      <c r="E247" s="213" t="s">
        <v>433</v>
      </c>
      <c r="F247" s="214" t="s">
        <v>434</v>
      </c>
      <c r="G247" s="215" t="s">
        <v>429</v>
      </c>
      <c r="H247" s="216">
        <v>1</v>
      </c>
      <c r="I247" s="217"/>
      <c r="J247" s="218">
        <f>ROUND(I247*H247,2)</f>
        <v>0</v>
      </c>
      <c r="K247" s="219"/>
      <c r="L247" s="44"/>
      <c r="M247" s="220" t="s">
        <v>1</v>
      </c>
      <c r="N247" s="221" t="s">
        <v>40</v>
      </c>
      <c r="O247" s="91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4" t="s">
        <v>430</v>
      </c>
      <c r="AT247" s="224" t="s">
        <v>124</v>
      </c>
      <c r="AU247" s="224" t="s">
        <v>82</v>
      </c>
      <c r="AY247" s="17" t="s">
        <v>122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7" t="s">
        <v>80</v>
      </c>
      <c r="BK247" s="225">
        <f>ROUND(I247*H247,2)</f>
        <v>0</v>
      </c>
      <c r="BL247" s="17" t="s">
        <v>430</v>
      </c>
      <c r="BM247" s="224" t="s">
        <v>435</v>
      </c>
    </row>
    <row r="248" s="14" customFormat="1">
      <c r="A248" s="14"/>
      <c r="B248" s="249"/>
      <c r="C248" s="250"/>
      <c r="D248" s="228" t="s">
        <v>130</v>
      </c>
      <c r="E248" s="251" t="s">
        <v>1</v>
      </c>
      <c r="F248" s="252" t="s">
        <v>436</v>
      </c>
      <c r="G248" s="250"/>
      <c r="H248" s="251" t="s">
        <v>1</v>
      </c>
      <c r="I248" s="253"/>
      <c r="J248" s="250"/>
      <c r="K248" s="250"/>
      <c r="L248" s="254"/>
      <c r="M248" s="255"/>
      <c r="N248" s="256"/>
      <c r="O248" s="256"/>
      <c r="P248" s="256"/>
      <c r="Q248" s="256"/>
      <c r="R248" s="256"/>
      <c r="S248" s="256"/>
      <c r="T248" s="25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8" t="s">
        <v>130</v>
      </c>
      <c r="AU248" s="258" t="s">
        <v>82</v>
      </c>
      <c r="AV248" s="14" t="s">
        <v>80</v>
      </c>
      <c r="AW248" s="14" t="s">
        <v>31</v>
      </c>
      <c r="AX248" s="14" t="s">
        <v>75</v>
      </c>
      <c r="AY248" s="258" t="s">
        <v>122</v>
      </c>
    </row>
    <row r="249" s="13" customFormat="1">
      <c r="A249" s="13"/>
      <c r="B249" s="226"/>
      <c r="C249" s="227"/>
      <c r="D249" s="228" t="s">
        <v>130</v>
      </c>
      <c r="E249" s="229" t="s">
        <v>1</v>
      </c>
      <c r="F249" s="230" t="s">
        <v>80</v>
      </c>
      <c r="G249" s="227"/>
      <c r="H249" s="231">
        <v>1</v>
      </c>
      <c r="I249" s="232"/>
      <c r="J249" s="227"/>
      <c r="K249" s="227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130</v>
      </c>
      <c r="AU249" s="237" t="s">
        <v>82</v>
      </c>
      <c r="AV249" s="13" t="s">
        <v>82</v>
      </c>
      <c r="AW249" s="13" t="s">
        <v>31</v>
      </c>
      <c r="AX249" s="13" t="s">
        <v>80</v>
      </c>
      <c r="AY249" s="237" t="s">
        <v>122</v>
      </c>
    </row>
    <row r="250" s="12" customFormat="1" ht="22.8" customHeight="1">
      <c r="A250" s="12"/>
      <c r="B250" s="196"/>
      <c r="C250" s="197"/>
      <c r="D250" s="198" t="s">
        <v>74</v>
      </c>
      <c r="E250" s="210" t="s">
        <v>437</v>
      </c>
      <c r="F250" s="210" t="s">
        <v>438</v>
      </c>
      <c r="G250" s="197"/>
      <c r="H250" s="197"/>
      <c r="I250" s="200"/>
      <c r="J250" s="211">
        <f>BK250</f>
        <v>0</v>
      </c>
      <c r="K250" s="197"/>
      <c r="L250" s="202"/>
      <c r="M250" s="203"/>
      <c r="N250" s="204"/>
      <c r="O250" s="204"/>
      <c r="P250" s="205">
        <f>P251</f>
        <v>0</v>
      </c>
      <c r="Q250" s="204"/>
      <c r="R250" s="205">
        <f>R251</f>
        <v>0</v>
      </c>
      <c r="S250" s="204"/>
      <c r="T250" s="206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7" t="s">
        <v>145</v>
      </c>
      <c r="AT250" s="208" t="s">
        <v>74</v>
      </c>
      <c r="AU250" s="208" t="s">
        <v>80</v>
      </c>
      <c r="AY250" s="207" t="s">
        <v>122</v>
      </c>
      <c r="BK250" s="209">
        <f>BK251</f>
        <v>0</v>
      </c>
    </row>
    <row r="251" s="2" customFormat="1" ht="21.75" customHeight="1">
      <c r="A251" s="38"/>
      <c r="B251" s="39"/>
      <c r="C251" s="212" t="s">
        <v>170</v>
      </c>
      <c r="D251" s="212" t="s">
        <v>124</v>
      </c>
      <c r="E251" s="213" t="s">
        <v>439</v>
      </c>
      <c r="F251" s="214" t="s">
        <v>440</v>
      </c>
      <c r="G251" s="215" t="s">
        <v>429</v>
      </c>
      <c r="H251" s="216">
        <v>1</v>
      </c>
      <c r="I251" s="217"/>
      <c r="J251" s="218">
        <f>ROUND(I251*H251,2)</f>
        <v>0</v>
      </c>
      <c r="K251" s="219"/>
      <c r="L251" s="44"/>
      <c r="M251" s="220" t="s">
        <v>1</v>
      </c>
      <c r="N251" s="221" t="s">
        <v>40</v>
      </c>
      <c r="O251" s="91"/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3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4" t="s">
        <v>430</v>
      </c>
      <c r="AT251" s="224" t="s">
        <v>124</v>
      </c>
      <c r="AU251" s="224" t="s">
        <v>82</v>
      </c>
      <c r="AY251" s="17" t="s">
        <v>122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7" t="s">
        <v>80</v>
      </c>
      <c r="BK251" s="225">
        <f>ROUND(I251*H251,2)</f>
        <v>0</v>
      </c>
      <c r="BL251" s="17" t="s">
        <v>430</v>
      </c>
      <c r="BM251" s="224" t="s">
        <v>441</v>
      </c>
    </row>
    <row r="252" s="12" customFormat="1" ht="22.8" customHeight="1">
      <c r="A252" s="12"/>
      <c r="B252" s="196"/>
      <c r="C252" s="197"/>
      <c r="D252" s="198" t="s">
        <v>74</v>
      </c>
      <c r="E252" s="210" t="s">
        <v>442</v>
      </c>
      <c r="F252" s="210" t="s">
        <v>443</v>
      </c>
      <c r="G252" s="197"/>
      <c r="H252" s="197"/>
      <c r="I252" s="200"/>
      <c r="J252" s="211">
        <f>BK252</f>
        <v>0</v>
      </c>
      <c r="K252" s="197"/>
      <c r="L252" s="202"/>
      <c r="M252" s="203"/>
      <c r="N252" s="204"/>
      <c r="O252" s="204"/>
      <c r="P252" s="205">
        <f>SUM(P253:P254)</f>
        <v>0</v>
      </c>
      <c r="Q252" s="204"/>
      <c r="R252" s="205">
        <f>SUM(R253:R254)</f>
        <v>0</v>
      </c>
      <c r="S252" s="204"/>
      <c r="T252" s="206">
        <f>SUM(T253:T254)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7" t="s">
        <v>145</v>
      </c>
      <c r="AT252" s="208" t="s">
        <v>74</v>
      </c>
      <c r="AU252" s="208" t="s">
        <v>80</v>
      </c>
      <c r="AY252" s="207" t="s">
        <v>122</v>
      </c>
      <c r="BK252" s="209">
        <f>SUM(BK253:BK254)</f>
        <v>0</v>
      </c>
    </row>
    <row r="253" s="2" customFormat="1" ht="16.5" customHeight="1">
      <c r="A253" s="38"/>
      <c r="B253" s="39"/>
      <c r="C253" s="212" t="s">
        <v>444</v>
      </c>
      <c r="D253" s="212" t="s">
        <v>124</v>
      </c>
      <c r="E253" s="213" t="s">
        <v>445</v>
      </c>
      <c r="F253" s="214" t="s">
        <v>446</v>
      </c>
      <c r="G253" s="215" t="s">
        <v>429</v>
      </c>
      <c r="H253" s="216">
        <v>1</v>
      </c>
      <c r="I253" s="217"/>
      <c r="J253" s="218">
        <f>ROUND(I253*H253,2)</f>
        <v>0</v>
      </c>
      <c r="K253" s="219"/>
      <c r="L253" s="44"/>
      <c r="M253" s="220" t="s">
        <v>1</v>
      </c>
      <c r="N253" s="221" t="s">
        <v>40</v>
      </c>
      <c r="O253" s="91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4" t="s">
        <v>430</v>
      </c>
      <c r="AT253" s="224" t="s">
        <v>124</v>
      </c>
      <c r="AU253" s="224" t="s">
        <v>82</v>
      </c>
      <c r="AY253" s="17" t="s">
        <v>122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7" t="s">
        <v>80</v>
      </c>
      <c r="BK253" s="225">
        <f>ROUND(I253*H253,2)</f>
        <v>0</v>
      </c>
      <c r="BL253" s="17" t="s">
        <v>430</v>
      </c>
      <c r="BM253" s="224" t="s">
        <v>447</v>
      </c>
    </row>
    <row r="254" s="2" customFormat="1" ht="16.5" customHeight="1">
      <c r="A254" s="38"/>
      <c r="B254" s="39"/>
      <c r="C254" s="212" t="s">
        <v>448</v>
      </c>
      <c r="D254" s="212" t="s">
        <v>124</v>
      </c>
      <c r="E254" s="213" t="s">
        <v>449</v>
      </c>
      <c r="F254" s="214" t="s">
        <v>450</v>
      </c>
      <c r="G254" s="215" t="s">
        <v>429</v>
      </c>
      <c r="H254" s="216">
        <v>1</v>
      </c>
      <c r="I254" s="217"/>
      <c r="J254" s="218">
        <f>ROUND(I254*H254,2)</f>
        <v>0</v>
      </c>
      <c r="K254" s="219"/>
      <c r="L254" s="44"/>
      <c r="M254" s="220" t="s">
        <v>1</v>
      </c>
      <c r="N254" s="221" t="s">
        <v>40</v>
      </c>
      <c r="O254" s="91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4" t="s">
        <v>430</v>
      </c>
      <c r="AT254" s="224" t="s">
        <v>124</v>
      </c>
      <c r="AU254" s="224" t="s">
        <v>82</v>
      </c>
      <c r="AY254" s="17" t="s">
        <v>122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7" t="s">
        <v>80</v>
      </c>
      <c r="BK254" s="225">
        <f>ROUND(I254*H254,2)</f>
        <v>0</v>
      </c>
      <c r="BL254" s="17" t="s">
        <v>430</v>
      </c>
      <c r="BM254" s="224" t="s">
        <v>451</v>
      </c>
    </row>
    <row r="255" s="12" customFormat="1" ht="22.8" customHeight="1">
      <c r="A255" s="12"/>
      <c r="B255" s="196"/>
      <c r="C255" s="197"/>
      <c r="D255" s="198" t="s">
        <v>74</v>
      </c>
      <c r="E255" s="210" t="s">
        <v>452</v>
      </c>
      <c r="F255" s="210" t="s">
        <v>453</v>
      </c>
      <c r="G255" s="197"/>
      <c r="H255" s="197"/>
      <c r="I255" s="200"/>
      <c r="J255" s="211">
        <f>BK255</f>
        <v>0</v>
      </c>
      <c r="K255" s="197"/>
      <c r="L255" s="202"/>
      <c r="M255" s="203"/>
      <c r="N255" s="204"/>
      <c r="O255" s="204"/>
      <c r="P255" s="205">
        <f>P256</f>
        <v>0</v>
      </c>
      <c r="Q255" s="204"/>
      <c r="R255" s="205">
        <f>R256</f>
        <v>0</v>
      </c>
      <c r="S255" s="204"/>
      <c r="T255" s="206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7" t="s">
        <v>145</v>
      </c>
      <c r="AT255" s="208" t="s">
        <v>74</v>
      </c>
      <c r="AU255" s="208" t="s">
        <v>80</v>
      </c>
      <c r="AY255" s="207" t="s">
        <v>122</v>
      </c>
      <c r="BK255" s="209">
        <f>BK256</f>
        <v>0</v>
      </c>
    </row>
    <row r="256" s="2" customFormat="1" ht="16.5" customHeight="1">
      <c r="A256" s="38"/>
      <c r="B256" s="39"/>
      <c r="C256" s="212" t="s">
        <v>454</v>
      </c>
      <c r="D256" s="212" t="s">
        <v>124</v>
      </c>
      <c r="E256" s="213" t="s">
        <v>455</v>
      </c>
      <c r="F256" s="214" t="s">
        <v>456</v>
      </c>
      <c r="G256" s="215" t="s">
        <v>429</v>
      </c>
      <c r="H256" s="216">
        <v>1</v>
      </c>
      <c r="I256" s="217"/>
      <c r="J256" s="218">
        <f>ROUND(I256*H256,2)</f>
        <v>0</v>
      </c>
      <c r="K256" s="219"/>
      <c r="L256" s="44"/>
      <c r="M256" s="220" t="s">
        <v>1</v>
      </c>
      <c r="N256" s="221" t="s">
        <v>40</v>
      </c>
      <c r="O256" s="91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4" t="s">
        <v>430</v>
      </c>
      <c r="AT256" s="224" t="s">
        <v>124</v>
      </c>
      <c r="AU256" s="224" t="s">
        <v>82</v>
      </c>
      <c r="AY256" s="17" t="s">
        <v>122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7" t="s">
        <v>80</v>
      </c>
      <c r="BK256" s="225">
        <f>ROUND(I256*H256,2)</f>
        <v>0</v>
      </c>
      <c r="BL256" s="17" t="s">
        <v>430</v>
      </c>
      <c r="BM256" s="224" t="s">
        <v>457</v>
      </c>
    </row>
    <row r="257" s="12" customFormat="1" ht="22.8" customHeight="1">
      <c r="A257" s="12"/>
      <c r="B257" s="196"/>
      <c r="C257" s="197"/>
      <c r="D257" s="198" t="s">
        <v>74</v>
      </c>
      <c r="E257" s="210" t="s">
        <v>458</v>
      </c>
      <c r="F257" s="210" t="s">
        <v>459</v>
      </c>
      <c r="G257" s="197"/>
      <c r="H257" s="197"/>
      <c r="I257" s="200"/>
      <c r="J257" s="211">
        <f>BK257</f>
        <v>0</v>
      </c>
      <c r="K257" s="197"/>
      <c r="L257" s="202"/>
      <c r="M257" s="203"/>
      <c r="N257" s="204"/>
      <c r="O257" s="204"/>
      <c r="P257" s="205">
        <f>SUM(P258:P260)</f>
        <v>0</v>
      </c>
      <c r="Q257" s="204"/>
      <c r="R257" s="205">
        <f>SUM(R258:R260)</f>
        <v>0</v>
      </c>
      <c r="S257" s="204"/>
      <c r="T257" s="206">
        <f>SUM(T258:T260)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7" t="s">
        <v>145</v>
      </c>
      <c r="AT257" s="208" t="s">
        <v>74</v>
      </c>
      <c r="AU257" s="208" t="s">
        <v>80</v>
      </c>
      <c r="AY257" s="207" t="s">
        <v>122</v>
      </c>
      <c r="BK257" s="209">
        <f>SUM(BK258:BK260)</f>
        <v>0</v>
      </c>
    </row>
    <row r="258" s="2" customFormat="1" ht="16.5" customHeight="1">
      <c r="A258" s="38"/>
      <c r="B258" s="39"/>
      <c r="C258" s="212" t="s">
        <v>460</v>
      </c>
      <c r="D258" s="212" t="s">
        <v>124</v>
      </c>
      <c r="E258" s="213" t="s">
        <v>461</v>
      </c>
      <c r="F258" s="214" t="s">
        <v>462</v>
      </c>
      <c r="G258" s="215" t="s">
        <v>429</v>
      </c>
      <c r="H258" s="216">
        <v>1</v>
      </c>
      <c r="I258" s="217"/>
      <c r="J258" s="218">
        <f>ROUND(I258*H258,2)</f>
        <v>0</v>
      </c>
      <c r="K258" s="219"/>
      <c r="L258" s="44"/>
      <c r="M258" s="220" t="s">
        <v>1</v>
      </c>
      <c r="N258" s="221" t="s">
        <v>40</v>
      </c>
      <c r="O258" s="91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4" t="s">
        <v>430</v>
      </c>
      <c r="AT258" s="224" t="s">
        <v>124</v>
      </c>
      <c r="AU258" s="224" t="s">
        <v>82</v>
      </c>
      <c r="AY258" s="17" t="s">
        <v>122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7" t="s">
        <v>80</v>
      </c>
      <c r="BK258" s="225">
        <f>ROUND(I258*H258,2)</f>
        <v>0</v>
      </c>
      <c r="BL258" s="17" t="s">
        <v>430</v>
      </c>
      <c r="BM258" s="224" t="s">
        <v>463</v>
      </c>
    </row>
    <row r="259" s="14" customFormat="1">
      <c r="A259" s="14"/>
      <c r="B259" s="249"/>
      <c r="C259" s="250"/>
      <c r="D259" s="228" t="s">
        <v>130</v>
      </c>
      <c r="E259" s="251" t="s">
        <v>1</v>
      </c>
      <c r="F259" s="252" t="s">
        <v>464</v>
      </c>
      <c r="G259" s="250"/>
      <c r="H259" s="251" t="s">
        <v>1</v>
      </c>
      <c r="I259" s="253"/>
      <c r="J259" s="250"/>
      <c r="K259" s="250"/>
      <c r="L259" s="254"/>
      <c r="M259" s="255"/>
      <c r="N259" s="256"/>
      <c r="O259" s="256"/>
      <c r="P259" s="256"/>
      <c r="Q259" s="256"/>
      <c r="R259" s="256"/>
      <c r="S259" s="256"/>
      <c r="T259" s="25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8" t="s">
        <v>130</v>
      </c>
      <c r="AU259" s="258" t="s">
        <v>82</v>
      </c>
      <c r="AV259" s="14" t="s">
        <v>80</v>
      </c>
      <c r="AW259" s="14" t="s">
        <v>31</v>
      </c>
      <c r="AX259" s="14" t="s">
        <v>75</v>
      </c>
      <c r="AY259" s="258" t="s">
        <v>122</v>
      </c>
    </row>
    <row r="260" s="13" customFormat="1">
      <c r="A260" s="13"/>
      <c r="B260" s="226"/>
      <c r="C260" s="227"/>
      <c r="D260" s="228" t="s">
        <v>130</v>
      </c>
      <c r="E260" s="229" t="s">
        <v>1</v>
      </c>
      <c r="F260" s="230" t="s">
        <v>80</v>
      </c>
      <c r="G260" s="227"/>
      <c r="H260" s="231">
        <v>1</v>
      </c>
      <c r="I260" s="232"/>
      <c r="J260" s="227"/>
      <c r="K260" s="227"/>
      <c r="L260" s="233"/>
      <c r="M260" s="270"/>
      <c r="N260" s="271"/>
      <c r="O260" s="271"/>
      <c r="P260" s="271"/>
      <c r="Q260" s="271"/>
      <c r="R260" s="271"/>
      <c r="S260" s="271"/>
      <c r="T260" s="27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130</v>
      </c>
      <c r="AU260" s="237" t="s">
        <v>82</v>
      </c>
      <c r="AV260" s="13" t="s">
        <v>82</v>
      </c>
      <c r="AW260" s="13" t="s">
        <v>31</v>
      </c>
      <c r="AX260" s="13" t="s">
        <v>80</v>
      </c>
      <c r="AY260" s="237" t="s">
        <v>122</v>
      </c>
    </row>
    <row r="261" s="2" customFormat="1" ht="6.96" customHeight="1">
      <c r="A261" s="38"/>
      <c r="B261" s="66"/>
      <c r="C261" s="67"/>
      <c r="D261" s="67"/>
      <c r="E261" s="67"/>
      <c r="F261" s="67"/>
      <c r="G261" s="67"/>
      <c r="H261" s="67"/>
      <c r="I261" s="67"/>
      <c r="J261" s="67"/>
      <c r="K261" s="67"/>
      <c r="L261" s="44"/>
      <c r="M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</row>
  </sheetData>
  <sheetProtection sheet="1" autoFilter="0" formatColumns="0" formatRows="0" objects="1" scenarios="1" spinCount="100000" saltValue="w/TAMfQSEwmzvdi8rQUbUIIuRgWxYX3yNbgCrpM5ri4khcT5P++YSVuu6XVOIDLjql69nFZmHRsHJQ2mrqNDpQ==" hashValue="gn3M9Iq+gzUKy3bwie1OQHZ4/XOsNIVIfCXZdh6hnGEh1NFxdstYawimbGIzhIPe4T1Jj7j55oqJgI/zgMHaMg==" algorithmName="SHA-512" password="CC35"/>
  <autoFilter ref="C129:K260"/>
  <mergeCells count="6">
    <mergeCell ref="E7:H7"/>
    <mergeCell ref="E16:H16"/>
    <mergeCell ref="E25:H25"/>
    <mergeCell ref="E85:H85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DESKTOP-2K05HLP\Marcela Sodomková</dc:creator>
  <cp:lastModifiedBy>DESKTOP-2K05HLP\Marcela Sodomková</cp:lastModifiedBy>
  <dcterms:created xsi:type="dcterms:W3CDTF">2024-10-14T13:12:09Z</dcterms:created>
  <dcterms:modified xsi:type="dcterms:W3CDTF">2024-10-14T13:12:10Z</dcterms:modified>
</cp:coreProperties>
</file>